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hil19\Desktop\Foundry Publishing Projects\Hebrews12Peter19-20\"/>
    </mc:Choice>
  </mc:AlternateContent>
  <bookViews>
    <workbookView xWindow="0" yWindow="0" windowWidth="17970" windowHeight="9525"/>
  </bookViews>
  <sheets>
    <sheet name="Config" sheetId="1" r:id="rId1"/>
    <sheet name="2WkPlan" sheetId="2" r:id="rId2"/>
    <sheet name="1MoPlan" sheetId="3" r:id="rId3"/>
    <sheet name="SeasonPlan" sheetId="7" r:id="rId4"/>
  </sheets>
  <definedNames>
    <definedName name="Days">{0,1,2,3,4,5,6}</definedName>
    <definedName name="Days2">{0,1,2,3,4,5,6}</definedName>
    <definedName name="Months">{"January","February","March","April","May","June","July","August","September","October","November","December"}</definedName>
    <definedName name="Months2">{"January","February","March","April","May","June","July","August","September","October","November","December"}</definedName>
    <definedName name="_xlnm.Print_Area" localSheetId="2">'1MoPlan'!$A$1:$G$37</definedName>
    <definedName name="_xlnm.Print_Area" localSheetId="1">'2WkPlan'!$A$1:$J$22</definedName>
    <definedName name="_xlnm.Print_Area" localSheetId="3">SeasonPlan!$A$1:$J$41</definedName>
    <definedName name="Weekdays">{"Monday","Tuesday","Wednesday","Thursday","Friday","Saturday","Sunday"}</definedName>
    <definedName name="Weekdays2">{"Monday","Tuesday","Wednesday","Thursday","Friday","Saturday","Sunday"}</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0" i="1"/>
  <c r="C5" i="1"/>
  <c r="D22" i="2" l="1"/>
  <c r="I19" i="1"/>
  <c r="G7" i="7"/>
  <c r="B12" i="7" s="1"/>
  <c r="G5" i="7"/>
  <c r="G8" i="7" s="1"/>
  <c r="G4" i="7"/>
  <c r="B8" i="3"/>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7" i="2"/>
  <c r="B8" i="2" s="1"/>
  <c r="B9" i="2" s="1"/>
  <c r="B10" i="2" s="1"/>
  <c r="B11" i="2" s="1"/>
  <c r="B12" i="2" s="1"/>
  <c r="B13" i="2" s="1"/>
  <c r="B14" i="2" s="1"/>
  <c r="B15" i="2" s="1"/>
  <c r="B16" i="2" s="1"/>
  <c r="B17" i="2" s="1"/>
  <c r="B18" i="2" s="1"/>
  <c r="B19" i="2" s="1"/>
  <c r="B20" i="2" s="1"/>
  <c r="C34" i="3"/>
  <c r="D34" i="3"/>
  <c r="E34" i="3"/>
  <c r="D32" i="3"/>
  <c r="C33" i="3"/>
  <c r="D33" i="3"/>
  <c r="C31" i="3"/>
  <c r="D31" i="3"/>
  <c r="C32" i="3"/>
  <c r="E29" i="3"/>
  <c r="C30" i="3"/>
  <c r="D30" i="3"/>
  <c r="E27" i="3"/>
  <c r="C29" i="3"/>
  <c r="D29" i="3"/>
  <c r="F26" i="3"/>
  <c r="C27" i="3"/>
  <c r="D27" i="3"/>
  <c r="C26" i="3"/>
  <c r="D26" i="3"/>
  <c r="E26" i="3"/>
  <c r="D25" i="3"/>
  <c r="E25" i="3"/>
  <c r="F25" i="3"/>
  <c r="D24" i="3"/>
  <c r="E24" i="3"/>
  <c r="F24" i="3"/>
  <c r="C25" i="3"/>
  <c r="D23" i="3"/>
  <c r="E23" i="3"/>
  <c r="F23" i="3"/>
  <c r="C24" i="3"/>
  <c r="D22" i="3"/>
  <c r="E22" i="3"/>
  <c r="F22" i="3"/>
  <c r="C23" i="3"/>
  <c r="D20" i="3"/>
  <c r="E20" i="3"/>
  <c r="F20" i="3"/>
  <c r="C22" i="3"/>
  <c r="C20" i="3"/>
  <c r="D19" i="3"/>
  <c r="E19" i="3"/>
  <c r="F19" i="3"/>
  <c r="D18" i="3"/>
  <c r="E18" i="3"/>
  <c r="F18" i="3"/>
  <c r="C19" i="3"/>
  <c r="D17" i="3"/>
  <c r="E17" i="3"/>
  <c r="F17" i="3"/>
  <c r="C18" i="3"/>
  <c r="D16" i="3"/>
  <c r="E16" i="3"/>
  <c r="F16" i="3"/>
  <c r="C17" i="3"/>
  <c r="D15" i="3"/>
  <c r="E15" i="3"/>
  <c r="F15" i="3"/>
  <c r="C16" i="3"/>
  <c r="D13" i="3"/>
  <c r="E13" i="3"/>
  <c r="F13" i="3"/>
  <c r="C15" i="3"/>
  <c r="D12" i="3"/>
  <c r="E12" i="3"/>
  <c r="F12" i="3"/>
  <c r="C13" i="3"/>
  <c r="D11" i="3"/>
  <c r="E11" i="3"/>
  <c r="F11" i="3"/>
  <c r="C12" i="3"/>
  <c r="D10" i="3"/>
  <c r="E10" i="3"/>
  <c r="F10" i="3"/>
  <c r="C11" i="3"/>
  <c r="D9" i="3"/>
  <c r="E9" i="3"/>
  <c r="F9" i="3"/>
  <c r="C10" i="3"/>
  <c r="C9" i="3"/>
  <c r="N5" i="1"/>
  <c r="N10" i="1"/>
  <c r="N15" i="1"/>
  <c r="D37" i="3"/>
  <c r="F8" i="3"/>
  <c r="E8" i="3"/>
  <c r="D8" i="3"/>
  <c r="C8" i="3"/>
  <c r="D20" i="2"/>
  <c r="E20" i="2"/>
  <c r="D19" i="2"/>
  <c r="E19" i="2"/>
  <c r="F19" i="2"/>
  <c r="G19" i="2"/>
  <c r="C20" i="2"/>
  <c r="C18" i="2"/>
  <c r="D18" i="2"/>
  <c r="E18" i="2"/>
  <c r="F18" i="2"/>
  <c r="G18" i="2"/>
  <c r="C19" i="2"/>
  <c r="C17" i="2"/>
  <c r="D17" i="2"/>
  <c r="E17" i="2"/>
  <c r="F17" i="2"/>
  <c r="G17" i="2"/>
  <c r="H17" i="2"/>
  <c r="C16" i="2"/>
  <c r="D16" i="2"/>
  <c r="E16" i="2"/>
  <c r="F16" i="2"/>
  <c r="G16" i="2"/>
  <c r="H16" i="2"/>
  <c r="C15" i="2"/>
  <c r="D15" i="2"/>
  <c r="E15" i="2"/>
  <c r="F15" i="2"/>
  <c r="G15" i="2"/>
  <c r="H15" i="2"/>
  <c r="C14" i="2"/>
  <c r="D14" i="2"/>
  <c r="E14" i="2"/>
  <c r="F14" i="2"/>
  <c r="G14" i="2"/>
  <c r="H14" i="2"/>
  <c r="D13" i="2"/>
  <c r="E13" i="2"/>
  <c r="F13" i="2"/>
  <c r="G13" i="2"/>
  <c r="H13" i="2"/>
  <c r="D12" i="2"/>
  <c r="E12" i="2"/>
  <c r="F12" i="2"/>
  <c r="G12" i="2"/>
  <c r="H12" i="2"/>
  <c r="I12" i="2"/>
  <c r="C13" i="2"/>
  <c r="D11" i="2"/>
  <c r="E11" i="2"/>
  <c r="F11" i="2"/>
  <c r="G11" i="2"/>
  <c r="H11" i="2"/>
  <c r="I11" i="2"/>
  <c r="C12" i="2"/>
  <c r="D10" i="2"/>
  <c r="E10" i="2"/>
  <c r="F10" i="2"/>
  <c r="G10" i="2"/>
  <c r="H10" i="2"/>
  <c r="I10" i="2"/>
  <c r="C11" i="2"/>
  <c r="D9" i="2"/>
  <c r="E9" i="2"/>
  <c r="F9" i="2"/>
  <c r="G9" i="2"/>
  <c r="H9" i="2"/>
  <c r="I9" i="2"/>
  <c r="C10" i="2"/>
  <c r="C9" i="2"/>
  <c r="D8" i="2"/>
  <c r="E8" i="2"/>
  <c r="F8" i="2"/>
  <c r="G8" i="2"/>
  <c r="H8" i="2"/>
  <c r="I8" i="2"/>
  <c r="C8" i="2"/>
  <c r="D7" i="2"/>
  <c r="E7" i="2"/>
  <c r="F7" i="2"/>
  <c r="G7" i="2"/>
  <c r="H7" i="2"/>
  <c r="I7" i="2"/>
  <c r="C7" i="2"/>
  <c r="J19" i="1"/>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B10" i="7"/>
  <c r="E37" i="3"/>
  <c r="E22" i="2"/>
</calcChain>
</file>

<file path=xl/sharedStrings.xml><?xml version="1.0" encoding="utf-8"?>
<sst xmlns="http://schemas.openxmlformats.org/spreadsheetml/2006/main" count="293" uniqueCount="112">
  <si>
    <t>Place an "X" in the box next to your chosen Memory Verse Study Plan:</t>
  </si>
  <si>
    <t>I want to learn all of the Memory Verses just in time for the first quiz meet!</t>
  </si>
  <si>
    <t>Date of your first quiz meet:</t>
  </si>
  <si>
    <t>Date of your last District Quiz meet:</t>
  </si>
  <si>
    <t>I want to start when we start studying for the first quiz meet (1 month prior to first quiz)</t>
  </si>
  <si>
    <t>Verse 1</t>
  </si>
  <si>
    <t>Verse 2</t>
  </si>
  <si>
    <t>Verse 3</t>
  </si>
  <si>
    <t>Verse 4</t>
  </si>
  <si>
    <t>Verse 5</t>
  </si>
  <si>
    <t>Verse 6</t>
  </si>
  <si>
    <t>Verse 7</t>
  </si>
  <si>
    <t>X</t>
  </si>
  <si>
    <t>The 2-Week Study Plan</t>
  </si>
  <si>
    <t>Verses to learn per day of the 2 Week Study Plan. Cross off the verses as you learn them!</t>
  </si>
  <si>
    <t>The 1-Month Study Plan</t>
  </si>
  <si>
    <t>Verses to learn per day of the 1 Month Study Plan. Cross off the verses as you learn them!</t>
  </si>
  <si>
    <t>Date of your first quiz:</t>
  </si>
  <si>
    <t>REVIEW</t>
  </si>
  <si>
    <t>The Learn-As-You-Go Study Plan</t>
  </si>
  <si>
    <t>Your season starts on:</t>
  </si>
  <si>
    <t>Your season ends on:</t>
  </si>
  <si>
    <t>You chose to start studying on:</t>
  </si>
  <si>
    <t>You will learn all Memory Verses by:</t>
  </si>
  <si>
    <r>
      <rPr>
        <b/>
        <u/>
        <sz val="11"/>
        <color theme="1"/>
        <rFont val="Calibri"/>
        <family val="2"/>
        <scheme val="minor"/>
      </rPr>
      <t>One-Month Plan:</t>
    </r>
    <r>
      <rPr>
        <b/>
        <sz val="11"/>
        <color theme="1"/>
        <rFont val="Calibri"/>
        <family val="2"/>
        <scheme val="minor"/>
      </rPr>
      <t xml:space="preserve"> Can be done at any point prior or even during the season, but more effective in month prior to first quiz. Expect 1-2 hours a day.</t>
    </r>
  </si>
  <si>
    <r>
      <rPr>
        <b/>
        <u/>
        <sz val="11"/>
        <color theme="1"/>
        <rFont val="Calibri"/>
        <family val="2"/>
        <scheme val="minor"/>
      </rPr>
      <t xml:space="preserve">Two-Week Plan: </t>
    </r>
    <r>
      <rPr>
        <b/>
        <sz val="11"/>
        <color theme="1"/>
        <rFont val="Calibri"/>
        <family val="2"/>
        <scheme val="minor"/>
      </rPr>
      <t>Knock out the entire season's memory verses in 2 weeks! Requires 2-3 hours a day. Best if done before season starts.</t>
    </r>
  </si>
  <si>
    <r>
      <rPr>
        <b/>
        <u/>
        <sz val="11"/>
        <color theme="1"/>
        <rFont val="Calibri"/>
        <family val="2"/>
        <scheme val="minor"/>
      </rPr>
      <t xml:space="preserve">Learn-As-You-Go Plan: </t>
    </r>
    <r>
      <rPr>
        <b/>
        <sz val="11"/>
        <color theme="1"/>
        <rFont val="Calibri"/>
        <family val="2"/>
        <scheme val="minor"/>
      </rPr>
      <t>Learn the Memory Verses for the next quiz during the weeks prior to that quiz. Or, learn at your leisure the entire summer. Plan to spend 30 minutes every few days to learn a new verse.</t>
    </r>
  </si>
  <si>
    <t>H 1:1-2</t>
  </si>
  <si>
    <t>H 1:3</t>
  </si>
  <si>
    <t>H 1:10</t>
  </si>
  <si>
    <t>H 2:1</t>
  </si>
  <si>
    <t>H 2:3</t>
  </si>
  <si>
    <t>H 2:9</t>
  </si>
  <si>
    <t>H 2:10</t>
  </si>
  <si>
    <t>H 2:11</t>
  </si>
  <si>
    <t>H 2:18</t>
  </si>
  <si>
    <t>H 3:1</t>
  </si>
  <si>
    <t>H 3:12-13</t>
  </si>
  <si>
    <t>H 4:9-10</t>
  </si>
  <si>
    <t>H 4:12</t>
  </si>
  <si>
    <t>H 4:13</t>
  </si>
  <si>
    <t>H 4:14-15</t>
  </si>
  <si>
    <t>H 4:16</t>
  </si>
  <si>
    <t>H 5:7</t>
  </si>
  <si>
    <t>H 5:8-10</t>
  </si>
  <si>
    <t>H 6:10</t>
  </si>
  <si>
    <t>H 6:17</t>
  </si>
  <si>
    <t>H 6:19-20</t>
  </si>
  <si>
    <t>H 7:18-19</t>
  </si>
  <si>
    <t>H 7:24-25</t>
  </si>
  <si>
    <t>H 7:26</t>
  </si>
  <si>
    <t>H 7:27</t>
  </si>
  <si>
    <t>H 8:1-2</t>
  </si>
  <si>
    <t>H 8:6</t>
  </si>
  <si>
    <t>H 8:10</t>
  </si>
  <si>
    <t>H 8:11-12</t>
  </si>
  <si>
    <t>H 9:12</t>
  </si>
  <si>
    <t>H 9:14</t>
  </si>
  <si>
    <t>H 9:15</t>
  </si>
  <si>
    <t>H 9:22</t>
  </si>
  <si>
    <t>H 9:24</t>
  </si>
  <si>
    <t>H 9:27-28</t>
  </si>
  <si>
    <t>H 10:14</t>
  </si>
  <si>
    <t>H 10:23</t>
  </si>
  <si>
    <t>H 10:24-25</t>
  </si>
  <si>
    <t>H 10:26-27</t>
  </si>
  <si>
    <t>H 10:39</t>
  </si>
  <si>
    <t>H 11:1</t>
  </si>
  <si>
    <t>H 11:3</t>
  </si>
  <si>
    <t>H 11:6</t>
  </si>
  <si>
    <t>H 11:9</t>
  </si>
  <si>
    <t>H 11:26</t>
  </si>
  <si>
    <t>H 11:39-40</t>
  </si>
  <si>
    <t>H 12:1</t>
  </si>
  <si>
    <t>H 12:3</t>
  </si>
  <si>
    <t>H 12:7</t>
  </si>
  <si>
    <t>H 12:14</t>
  </si>
  <si>
    <t>H 12:28-29</t>
  </si>
  <si>
    <t>H 13:1-2</t>
  </si>
  <si>
    <t>H 13:4</t>
  </si>
  <si>
    <t>H 13:5</t>
  </si>
  <si>
    <t>H 13:8</t>
  </si>
  <si>
    <t>H 13:15-16</t>
  </si>
  <si>
    <t>1P 1:3-4</t>
  </si>
  <si>
    <t>1P 1:8-9</t>
  </si>
  <si>
    <t>1P 1:15-16</t>
  </si>
  <si>
    <t>1P 1:22</t>
  </si>
  <si>
    <t>1P 2:4-5</t>
  </si>
  <si>
    <t>1P 2:9</t>
  </si>
  <si>
    <t>1P 2:10</t>
  </si>
  <si>
    <t>1P 2:12</t>
  </si>
  <si>
    <t>1P 2:24-25</t>
  </si>
  <si>
    <t>1P 3:8-9</t>
  </si>
  <si>
    <t>1P 3:15</t>
  </si>
  <si>
    <t>1P 3:17-18</t>
  </si>
  <si>
    <t>1P 4:8</t>
  </si>
  <si>
    <t>1P 4:10</t>
  </si>
  <si>
    <t>1P 4:11</t>
  </si>
  <si>
    <t>1P 5:2-3</t>
  </si>
  <si>
    <t>1P 5:6</t>
  </si>
  <si>
    <t>1P 5:7</t>
  </si>
  <si>
    <t>1P 5:9</t>
  </si>
  <si>
    <t>1P 5:10-11</t>
  </si>
  <si>
    <t>2P 1:3</t>
  </si>
  <si>
    <t>2P 1:5-7</t>
  </si>
  <si>
    <t>2P 1:16</t>
  </si>
  <si>
    <t>2P 1:19</t>
  </si>
  <si>
    <t>2P 1:20-21</t>
  </si>
  <si>
    <t>2P 2:21</t>
  </si>
  <si>
    <t>2P 3:8-9</t>
  </si>
  <si>
    <t>2P 3:11-12</t>
  </si>
  <si>
    <t>2P 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</si>
</sst>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m/d/yy;@"/>
    <numFmt numFmtId="167" formatCode="dd"/>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8"/>
      <color theme="1"/>
      <name val="Calibri"/>
      <family val="2"/>
      <scheme val="minor"/>
    </font>
    <font>
      <sz val="16"/>
      <color theme="1"/>
      <name val="Calibri"/>
      <family val="2"/>
      <scheme val="minor"/>
    </font>
    <font>
      <sz val="11"/>
      <color theme="1"/>
      <name val="Calibri Light"/>
      <family val="2"/>
      <scheme val="major"/>
    </font>
    <font>
      <sz val="11"/>
      <color rgb="FFFF0000"/>
      <name val="Calibri"/>
      <family val="2"/>
    </font>
    <font>
      <b/>
      <u/>
      <sz val="11"/>
      <color theme="1"/>
      <name val="Calibri"/>
      <family val="2"/>
      <scheme val="minor"/>
    </font>
    <font>
      <sz val="11"/>
      <color theme="0"/>
      <name val="Calibri"/>
      <family val="2"/>
    </font>
    <font>
      <b/>
      <sz val="18"/>
      <color rgb="FFFF0000"/>
      <name val="Calibri"/>
      <family val="2"/>
      <scheme val="minor"/>
    </font>
    <font>
      <sz val="11"/>
      <color rgb="FF0061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theme="0" tint="-0.14993743705557422"/>
      </right>
      <top style="thin">
        <color theme="0" tint="-0.14996795556505021"/>
      </top>
      <bottom/>
      <diagonal/>
    </border>
    <border>
      <left/>
      <right style="thin">
        <color theme="0" tint="-0.14996795556505021"/>
      </right>
      <top/>
      <bottom/>
      <diagonal/>
    </border>
    <border>
      <left style="thin">
        <color theme="0" tint="-0.14996795556505021"/>
      </left>
      <right/>
      <top style="thin">
        <color theme="0" tint="-0.149937437055574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167" fontId="8" fillId="0" borderId="17" applyFill="0" applyProtection="0">
      <alignment horizontal="left" vertical="center" wrapText="1" indent="1"/>
    </xf>
    <xf numFmtId="167" fontId="9" fillId="0" borderId="18" applyFill="0" applyProtection="0">
      <alignment horizontal="left" vertical="top" wrapText="1" indent="1"/>
    </xf>
    <xf numFmtId="167" fontId="5" fillId="0" borderId="19" applyNumberFormat="0" applyFill="0" applyProtection="0">
      <alignment horizontal="left" vertical="center" wrapText="1" indent="1"/>
    </xf>
    <xf numFmtId="167" fontId="1" fillId="0" borderId="0" applyNumberFormat="0" applyFill="0" applyProtection="0">
      <alignment horizontal="left" vertical="top" wrapText="1" indent="1"/>
    </xf>
    <xf numFmtId="0" fontId="14" fillId="3" borderId="0" applyNumberFormat="0" applyBorder="0" applyAlignment="0" applyProtection="0"/>
  </cellStyleXfs>
  <cellXfs count="75">
    <xf numFmtId="0" fontId="0" fillId="0" borderId="0" xfId="0"/>
    <xf numFmtId="0" fontId="0" fillId="2" borderId="0" xfId="0" applyFill="1"/>
    <xf numFmtId="0" fontId="0" fillId="2" borderId="0" xfId="0" applyFill="1" applyBorder="1" applyAlignment="1">
      <alignment horizontal="center"/>
    </xf>
    <xf numFmtId="0" fontId="0" fillId="2" borderId="0" xfId="0" applyFill="1" applyBorder="1" applyAlignment="1">
      <alignment horizontal="left" vertical="top" wrapText="1"/>
    </xf>
    <xf numFmtId="0" fontId="0" fillId="2" borderId="0" xfId="0" applyFill="1" applyAlignment="1">
      <alignment vertical="top" wrapText="1"/>
    </xf>
    <xf numFmtId="0" fontId="0" fillId="2" borderId="15" xfId="0" applyFill="1" applyBorder="1" applyAlignment="1">
      <alignment horizontal="left" vertical="top" wrapText="1"/>
    </xf>
    <xf numFmtId="164" fontId="4" fillId="2" borderId="0" xfId="1" applyNumberFormat="1" applyFont="1" applyFill="1"/>
    <xf numFmtId="165" fontId="4" fillId="2" borderId="0" xfId="0" applyNumberFormat="1" applyFont="1" applyFill="1"/>
    <xf numFmtId="0" fontId="0" fillId="2" borderId="0" xfId="0" applyFont="1" applyFill="1"/>
    <xf numFmtId="0" fontId="4" fillId="2" borderId="0" xfId="0" applyFont="1" applyFill="1"/>
    <xf numFmtId="0" fontId="0" fillId="2" borderId="1"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Border="1"/>
    <xf numFmtId="166" fontId="0" fillId="2" borderId="0" xfId="0" applyNumberFormat="1" applyFill="1" applyBorder="1"/>
    <xf numFmtId="0" fontId="0" fillId="2" borderId="16" xfId="0" applyFill="1" applyBorder="1"/>
    <xf numFmtId="0" fontId="0" fillId="2" borderId="14" xfId="0" applyFill="1" applyBorder="1"/>
    <xf numFmtId="0" fontId="0" fillId="2" borderId="15" xfId="0" applyFill="1" applyBorder="1"/>
    <xf numFmtId="0" fontId="7" fillId="2" borderId="0" xfId="0" applyFont="1" applyFill="1" applyBorder="1" applyAlignment="1">
      <alignment horizontal="center"/>
    </xf>
    <xf numFmtId="0" fontId="3" fillId="2" borderId="0" xfId="0" applyFont="1" applyFill="1" applyBorder="1" applyAlignment="1">
      <alignment horizontal="left"/>
    </xf>
    <xf numFmtId="0" fontId="4" fillId="2" borderId="0" xfId="0" applyFont="1" applyFill="1" applyBorder="1"/>
    <xf numFmtId="0" fontId="7" fillId="2" borderId="10" xfId="0" applyFont="1" applyFill="1" applyBorder="1" applyAlignment="1">
      <alignment horizontal="center"/>
    </xf>
    <xf numFmtId="0" fontId="3" fillId="2" borderId="10" xfId="0" applyFont="1" applyFill="1" applyBorder="1" applyAlignment="1">
      <alignment horizontal="left"/>
    </xf>
    <xf numFmtId="0" fontId="0" fillId="2" borderId="10" xfId="0" applyFill="1" applyBorder="1" applyAlignment="1">
      <alignment horizontal="center"/>
    </xf>
    <xf numFmtId="14" fontId="0" fillId="2" borderId="0" xfId="0" applyNumberFormat="1" applyFill="1" applyBorder="1" applyAlignment="1">
      <alignment horizontal="center"/>
    </xf>
    <xf numFmtId="0" fontId="0" fillId="2" borderId="0" xfId="0" applyFill="1" applyBorder="1" applyAlignment="1">
      <alignment horizontal="right"/>
    </xf>
    <xf numFmtId="0" fontId="3" fillId="2" borderId="14" xfId="0" applyFont="1" applyFill="1" applyBorder="1"/>
    <xf numFmtId="14" fontId="3" fillId="2" borderId="14" xfId="0" applyNumberFormat="1" applyFont="1" applyFill="1" applyBorder="1"/>
    <xf numFmtId="0" fontId="2" fillId="2" borderId="0" xfId="0" applyFont="1" applyFill="1"/>
    <xf numFmtId="0" fontId="10" fillId="2" borderId="0" xfId="0" applyFont="1" applyFill="1" applyAlignment="1">
      <alignment vertical="center"/>
    </xf>
    <xf numFmtId="0" fontId="2" fillId="2" borderId="0" xfId="0" applyFont="1" applyFill="1" applyBorder="1"/>
    <xf numFmtId="0" fontId="3" fillId="2" borderId="0" xfId="0" applyFont="1" applyFill="1" applyBorder="1"/>
    <xf numFmtId="0" fontId="7" fillId="2" borderId="10" xfId="0" applyFont="1" applyFill="1" applyBorder="1" applyAlignment="1"/>
    <xf numFmtId="14" fontId="3" fillId="2" borderId="0" xfId="0" applyNumberFormat="1" applyFont="1" applyFill="1" applyBorder="1" applyAlignment="1">
      <alignment horizontal="left"/>
    </xf>
    <xf numFmtId="166" fontId="0" fillId="2" borderId="0" xfId="0" applyNumberFormat="1" applyFont="1" applyFill="1" applyBorder="1"/>
    <xf numFmtId="0" fontId="0" fillId="2" borderId="0" xfId="0" applyFont="1" applyFill="1" applyBorder="1"/>
    <xf numFmtId="0" fontId="6" fillId="2" borderId="9" xfId="0" applyFont="1" applyFill="1" applyBorder="1" applyAlignment="1">
      <alignment vertical="center"/>
    </xf>
    <xf numFmtId="0" fontId="3" fillId="2" borderId="0" xfId="0" applyFont="1" applyFill="1" applyBorder="1" applyAlignment="1">
      <alignment horizontal="left" wrapText="1"/>
    </xf>
    <xf numFmtId="0" fontId="2" fillId="2" borderId="14" xfId="0" applyFont="1" applyFill="1" applyBorder="1"/>
    <xf numFmtId="0" fontId="12" fillId="2" borderId="0" xfId="0" applyFont="1" applyFill="1" applyAlignment="1">
      <alignment vertical="center"/>
    </xf>
    <xf numFmtId="0" fontId="0" fillId="2" borderId="2" xfId="0" applyFill="1" applyBorder="1"/>
    <xf numFmtId="0" fontId="13" fillId="2" borderId="0" xfId="0" applyFont="1" applyFill="1" applyBorder="1" applyAlignment="1"/>
    <xf numFmtId="43" fontId="2" fillId="2" borderId="0" xfId="1" applyFont="1" applyFill="1"/>
    <xf numFmtId="43" fontId="2" fillId="2" borderId="0" xfId="0" applyNumberFormat="1" applyFont="1" applyFill="1"/>
    <xf numFmtId="0" fontId="14" fillId="3" borderId="11" xfId="6" applyBorder="1" applyAlignment="1">
      <alignment horizontal="center"/>
    </xf>
    <xf numFmtId="0" fontId="14" fillId="3" borderId="13" xfId="6" applyBorder="1" applyAlignment="1">
      <alignment horizontal="center"/>
    </xf>
    <xf numFmtId="14" fontId="14" fillId="3" borderId="12" xfId="6" applyNumberFormat="1" applyBorder="1"/>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14" fontId="14" fillId="3" borderId="1" xfId="6" applyNumberFormat="1" applyBorder="1" applyAlignment="1">
      <alignment horizontal="center"/>
    </xf>
    <xf numFmtId="0" fontId="14" fillId="3" borderId="1" xfId="6" applyBorder="1" applyAlignment="1">
      <alignment horizontal="center"/>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0" fillId="2" borderId="15" xfId="0" applyFill="1" applyBorder="1" applyAlignment="1">
      <alignment horizontal="left" vertical="top" wrapText="1"/>
    </xf>
    <xf numFmtId="0" fontId="0" fillId="2" borderId="20" xfId="0" applyFill="1" applyBorder="1" applyAlignment="1">
      <alignment horizontal="center"/>
    </xf>
    <xf numFmtId="0" fontId="0" fillId="2" borderId="21" xfId="0" applyFill="1" applyBorder="1" applyAlignment="1">
      <alignment horizontal="center"/>
    </xf>
    <xf numFmtId="0" fontId="0" fillId="2" borderId="5" xfId="0" applyFill="1" applyBorder="1" applyAlignment="1">
      <alignment horizontal="center"/>
    </xf>
    <xf numFmtId="0" fontId="3" fillId="2" borderId="0" xfId="0" applyFont="1" applyFill="1" applyBorder="1" applyAlignment="1">
      <alignment horizontal="left"/>
    </xf>
    <xf numFmtId="0" fontId="7" fillId="2" borderId="0" xfId="0" applyFont="1" applyFill="1" applyBorder="1" applyAlignment="1">
      <alignment horizontal="center"/>
    </xf>
    <xf numFmtId="0" fontId="3" fillId="2" borderId="0" xfId="0" applyFont="1" applyFill="1" applyBorder="1" applyAlignment="1">
      <alignment horizontal="left" wrapText="1"/>
    </xf>
    <xf numFmtId="0" fontId="2" fillId="2" borderId="14" xfId="0" applyFont="1" applyFill="1" applyBorder="1" applyAlignment="1">
      <alignment horizontal="center"/>
    </xf>
    <xf numFmtId="0" fontId="2" fillId="2" borderId="15"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14" fontId="3" fillId="2" borderId="0" xfId="0" applyNumberFormat="1" applyFont="1" applyFill="1" applyBorder="1" applyAlignment="1">
      <alignment horizontal="left"/>
    </xf>
  </cellXfs>
  <cellStyles count="7">
    <cellStyle name="Comma" xfId="1" builtinId="3"/>
    <cellStyle name="Day" xfId="2"/>
    <cellStyle name="Day Detail" xfId="3"/>
    <cellStyle name="Good" xfId="6" builtinId="26"/>
    <cellStyle name="Normal" xfId="0" builtinId="0"/>
    <cellStyle name="Notes" xfId="5"/>
    <cellStyle name="Notes Header"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tabSelected="1" zoomScale="160" zoomScaleNormal="160" workbookViewId="0">
      <selection activeCell="G20" sqref="G20"/>
    </sheetView>
  </sheetViews>
  <sheetFormatPr defaultRowHeight="15" x14ac:dyDescent="0.25"/>
  <cols>
    <col min="1" max="1" width="9.140625" style="1"/>
    <col min="2" max="2" width="3.42578125" style="1" customWidth="1"/>
    <col min="3" max="7" width="9.140625" style="1"/>
    <col min="8" max="8" width="9.7109375" style="1" bestFit="1" customWidth="1"/>
    <col min="9" max="12" width="9.140625" style="1"/>
    <col min="13" max="13" width="9.7109375" style="1" bestFit="1" customWidth="1"/>
    <col min="14" max="16384" width="9.140625" style="1"/>
  </cols>
  <sheetData>
    <row r="2" spans="2:14" ht="15.75" thickBot="1" x14ac:dyDescent="0.3">
      <c r="B2" s="1" t="s">
        <v>0</v>
      </c>
    </row>
    <row r="3" spans="2:14" ht="15" customHeight="1" x14ac:dyDescent="0.25">
      <c r="B3" s="54" t="s">
        <v>25</v>
      </c>
      <c r="C3" s="55"/>
      <c r="D3" s="55"/>
      <c r="E3" s="55"/>
      <c r="F3" s="55"/>
      <c r="G3" s="55"/>
      <c r="H3" s="55"/>
      <c r="I3" s="55"/>
      <c r="J3" s="55"/>
      <c r="K3" s="55"/>
      <c r="L3" s="55"/>
      <c r="M3" s="56"/>
    </row>
    <row r="4" spans="2:14" x14ac:dyDescent="0.25">
      <c r="B4" s="57"/>
      <c r="C4" s="58"/>
      <c r="D4" s="58"/>
      <c r="E4" s="58"/>
      <c r="F4" s="58"/>
      <c r="G4" s="58"/>
      <c r="H4" s="58"/>
      <c r="I4" s="58"/>
      <c r="J4" s="58"/>
      <c r="K4" s="58"/>
      <c r="L4" s="58"/>
      <c r="M4" s="59"/>
    </row>
    <row r="5" spans="2:14" x14ac:dyDescent="0.25">
      <c r="B5" s="47"/>
      <c r="C5" s="51" t="str">
        <f>CONCATENATE("I want to learn all of the Memory Verses before the season begins! Choose a start date prior to ",MONTH(G18-14),"/",DAY(G18-14),"/",YEAR(G18-14),":")</f>
        <v>I want to learn all of the Memory Verses before the season begins! Choose a start date prior to 8/24/2019:</v>
      </c>
      <c r="D5" s="51"/>
      <c r="E5" s="51"/>
      <c r="F5" s="51"/>
      <c r="G5" s="51"/>
      <c r="H5" s="51"/>
      <c r="I5" s="51"/>
      <c r="J5" s="51"/>
      <c r="K5" s="51"/>
      <c r="L5" s="51"/>
      <c r="M5" s="49">
        <v>43663</v>
      </c>
      <c r="N5" s="1" t="str">
        <f>IF(AND(B5="X",M5=""),"Enter a start date",IF(M5&gt;G18-14,"Choose an earler date",""))</f>
        <v/>
      </c>
    </row>
    <row r="6" spans="2:14" ht="15" customHeight="1" thickBot="1" x14ac:dyDescent="0.3">
      <c r="B6" s="48" t="s">
        <v>12</v>
      </c>
      <c r="C6" s="50" t="s">
        <v>1</v>
      </c>
      <c r="D6" s="50"/>
      <c r="E6" s="50"/>
      <c r="F6" s="50"/>
      <c r="G6" s="50"/>
      <c r="H6" s="50"/>
      <c r="I6" s="50"/>
      <c r="J6" s="50"/>
      <c r="K6" s="50"/>
      <c r="L6" s="50"/>
      <c r="M6" s="60"/>
    </row>
    <row r="7" spans="2:14" s="16" customFormat="1" ht="15" customHeight="1" thickBot="1" x14ac:dyDescent="0.3">
      <c r="B7" s="2"/>
      <c r="C7" s="3"/>
      <c r="D7" s="3"/>
      <c r="E7" s="3"/>
      <c r="F7" s="3"/>
      <c r="G7" s="3"/>
      <c r="H7" s="3"/>
      <c r="I7" s="3"/>
      <c r="J7" s="3"/>
      <c r="K7" s="3"/>
      <c r="L7" s="3"/>
      <c r="M7" s="3"/>
    </row>
    <row r="8" spans="2:14" ht="15" customHeight="1" x14ac:dyDescent="0.25">
      <c r="B8" s="54" t="s">
        <v>24</v>
      </c>
      <c r="C8" s="55"/>
      <c r="D8" s="55"/>
      <c r="E8" s="55"/>
      <c r="F8" s="55"/>
      <c r="G8" s="55"/>
      <c r="H8" s="55"/>
      <c r="I8" s="55"/>
      <c r="J8" s="55"/>
      <c r="K8" s="55"/>
      <c r="L8" s="55"/>
      <c r="M8" s="56"/>
    </row>
    <row r="9" spans="2:14" x14ac:dyDescent="0.25">
      <c r="B9" s="57"/>
      <c r="C9" s="58"/>
      <c r="D9" s="58"/>
      <c r="E9" s="58"/>
      <c r="F9" s="58"/>
      <c r="G9" s="58"/>
      <c r="H9" s="58"/>
      <c r="I9" s="58"/>
      <c r="J9" s="58"/>
      <c r="K9" s="58"/>
      <c r="L9" s="58"/>
      <c r="M9" s="59"/>
    </row>
    <row r="10" spans="2:14" x14ac:dyDescent="0.25">
      <c r="B10" s="47"/>
      <c r="C10" s="51" t="str">
        <f>CONCATENATE("I want to learn all of the Memory Verses well before the season begins! Choose a start date prior to ",MONTH(G18-29),"/",DAY(G18-29),"/",YEAR(G18-29),":")</f>
        <v>I want to learn all of the Memory Verses well before the season begins! Choose a start date prior to 8/9/2019:</v>
      </c>
      <c r="D10" s="51"/>
      <c r="E10" s="51"/>
      <c r="F10" s="51"/>
      <c r="G10" s="51"/>
      <c r="H10" s="51"/>
      <c r="I10" s="51"/>
      <c r="J10" s="51"/>
      <c r="K10" s="51"/>
      <c r="L10" s="51"/>
      <c r="M10" s="49">
        <v>43663</v>
      </c>
      <c r="N10" s="1" t="str">
        <f>IF(AND(B10="X",M10=""),"Enter a start date",IF(M10&gt;G18-29,"Choose an earler date",""))</f>
        <v/>
      </c>
    </row>
    <row r="11" spans="2:14" ht="15" customHeight="1" thickBot="1" x14ac:dyDescent="0.3">
      <c r="B11" s="48" t="s">
        <v>12</v>
      </c>
      <c r="C11" s="50" t="s">
        <v>1</v>
      </c>
      <c r="D11" s="50"/>
      <c r="E11" s="50"/>
      <c r="F11" s="50"/>
      <c r="G11" s="50"/>
      <c r="H11" s="50"/>
      <c r="I11" s="50"/>
      <c r="J11" s="50"/>
      <c r="K11" s="50"/>
      <c r="L11" s="50"/>
      <c r="M11" s="60"/>
    </row>
    <row r="12" spans="2:14" s="16" customFormat="1" ht="15" customHeight="1" thickBot="1" x14ac:dyDescent="0.3">
      <c r="B12" s="2"/>
      <c r="C12" s="3"/>
      <c r="D12" s="3"/>
      <c r="E12" s="3"/>
      <c r="F12" s="3"/>
      <c r="G12" s="3"/>
      <c r="H12" s="3"/>
      <c r="I12" s="3"/>
      <c r="J12" s="3"/>
      <c r="K12" s="3"/>
      <c r="L12" s="3"/>
      <c r="M12" s="3"/>
    </row>
    <row r="13" spans="2:14" ht="15" customHeight="1" x14ac:dyDescent="0.25">
      <c r="B13" s="54" t="s">
        <v>26</v>
      </c>
      <c r="C13" s="55"/>
      <c r="D13" s="55"/>
      <c r="E13" s="55"/>
      <c r="F13" s="55"/>
      <c r="G13" s="55"/>
      <c r="H13" s="55"/>
      <c r="I13" s="55"/>
      <c r="J13" s="55"/>
      <c r="K13" s="55"/>
      <c r="L13" s="55"/>
      <c r="M13" s="56"/>
    </row>
    <row r="14" spans="2:14" x14ac:dyDescent="0.25">
      <c r="B14" s="57"/>
      <c r="C14" s="58"/>
      <c r="D14" s="58"/>
      <c r="E14" s="58"/>
      <c r="F14" s="58"/>
      <c r="G14" s="58"/>
      <c r="H14" s="58"/>
      <c r="I14" s="58"/>
      <c r="J14" s="58"/>
      <c r="K14" s="58"/>
      <c r="L14" s="58"/>
      <c r="M14" s="59"/>
    </row>
    <row r="15" spans="2:14" x14ac:dyDescent="0.25">
      <c r="B15" s="47"/>
      <c r="C15" s="51" t="str">
        <f>CONCATENATE("I want to study sometime during the summer at a leisurely pace! Choose any start date prior to ",MONTH(G18-36),"/",DAY(G18-36),"/",YEAR(G18-36),":")</f>
        <v>I want to study sometime during the summer at a leisurely pace! Choose any start date prior to 8/2/2019:</v>
      </c>
      <c r="D15" s="51"/>
      <c r="E15" s="51"/>
      <c r="F15" s="51"/>
      <c r="G15" s="51"/>
      <c r="H15" s="51"/>
      <c r="I15" s="51"/>
      <c r="J15" s="51"/>
      <c r="K15" s="51"/>
      <c r="L15" s="51"/>
      <c r="M15" s="49">
        <v>43663</v>
      </c>
      <c r="N15" s="1" t="str">
        <f>IF(AND(B15="X",M15=""),"Enter a start date",IF(M15&gt;G18-36,"Choose an earler date",""))</f>
        <v/>
      </c>
    </row>
    <row r="16" spans="2:14" ht="15.75" thickBot="1" x14ac:dyDescent="0.3">
      <c r="B16" s="48" t="s">
        <v>12</v>
      </c>
      <c r="C16" s="50" t="s">
        <v>4</v>
      </c>
      <c r="D16" s="50"/>
      <c r="E16" s="50"/>
      <c r="F16" s="50"/>
      <c r="G16" s="50"/>
      <c r="H16" s="50"/>
      <c r="I16" s="50"/>
      <c r="J16" s="50"/>
      <c r="K16" s="50"/>
      <c r="L16" s="50"/>
      <c r="M16" s="5"/>
    </row>
    <row r="17" spans="2:12" x14ac:dyDescent="0.25">
      <c r="C17" s="4"/>
      <c r="D17" s="4"/>
      <c r="E17" s="4"/>
      <c r="F17" s="4"/>
      <c r="G17" s="4"/>
      <c r="H17" s="4"/>
      <c r="I17" s="4"/>
      <c r="J17" s="4"/>
      <c r="K17" s="4"/>
      <c r="L17" s="4"/>
    </row>
    <row r="18" spans="2:12" x14ac:dyDescent="0.25">
      <c r="B18" s="1" t="s">
        <v>2</v>
      </c>
      <c r="G18" s="52">
        <v>43715</v>
      </c>
      <c r="H18" s="53"/>
    </row>
    <row r="19" spans="2:12" x14ac:dyDescent="0.25">
      <c r="B19" s="1" t="s">
        <v>3</v>
      </c>
      <c r="G19" s="52">
        <v>43897</v>
      </c>
      <c r="H19" s="53"/>
      <c r="I19" s="6">
        <f>+G19-G18-28</f>
        <v>154</v>
      </c>
      <c r="J19" s="7">
        <f>+I19/87</f>
        <v>1.7701149425287357</v>
      </c>
    </row>
  </sheetData>
  <mergeCells count="11">
    <mergeCell ref="C16:L16"/>
    <mergeCell ref="C15:L15"/>
    <mergeCell ref="G18:H18"/>
    <mergeCell ref="G19:H19"/>
    <mergeCell ref="B3:M4"/>
    <mergeCell ref="C6:M6"/>
    <mergeCell ref="C10:L10"/>
    <mergeCell ref="C11:M11"/>
    <mergeCell ref="B8:M9"/>
    <mergeCell ref="C5:L5"/>
    <mergeCell ref="B13: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26"/>
  <sheetViews>
    <sheetView zoomScale="145" zoomScaleNormal="145" workbookViewId="0">
      <selection activeCell="F27" sqref="F27"/>
    </sheetView>
  </sheetViews>
  <sheetFormatPr defaultRowHeight="15" x14ac:dyDescent="0.25"/>
  <cols>
    <col min="1" max="1" width="3.85546875" style="1" customWidth="1"/>
    <col min="2" max="2" width="11.42578125" style="1" bestFit="1" customWidth="1"/>
    <col min="3" max="8" width="12.85546875" style="1" bestFit="1" customWidth="1"/>
    <col min="9" max="9" width="11.85546875" style="1" bestFit="1" customWidth="1"/>
    <col min="10" max="10" width="5.5703125" style="1" customWidth="1"/>
    <col min="11" max="12" width="9.140625" style="1"/>
    <col min="13" max="13" width="9.140625" style="8"/>
    <col min="14" max="16384" width="9.140625" style="1"/>
  </cols>
  <sheetData>
    <row r="1" spans="1:99" x14ac:dyDescent="0.25">
      <c r="A1" s="11"/>
      <c r="B1" s="12"/>
      <c r="C1" s="12"/>
      <c r="D1" s="12"/>
      <c r="E1" s="12"/>
      <c r="F1" s="12"/>
      <c r="G1" s="12"/>
      <c r="H1" s="12"/>
      <c r="I1" s="12"/>
      <c r="J1" s="13"/>
      <c r="K1" s="33"/>
      <c r="L1" s="31"/>
      <c r="M1" s="31"/>
      <c r="N1" s="31"/>
    </row>
    <row r="2" spans="1:99" ht="23.25" x14ac:dyDescent="0.35">
      <c r="A2" s="14"/>
      <c r="B2" s="65" t="s">
        <v>13</v>
      </c>
      <c r="C2" s="65"/>
      <c r="D2" s="65"/>
      <c r="E2" s="65"/>
      <c r="F2" s="65"/>
      <c r="G2" s="65"/>
      <c r="H2" s="65"/>
      <c r="I2" s="65"/>
      <c r="J2" s="24"/>
      <c r="K2" s="33"/>
      <c r="L2" s="31"/>
      <c r="M2" s="31"/>
      <c r="N2" s="31"/>
    </row>
    <row r="3" spans="1:99" ht="15" customHeight="1" x14ac:dyDescent="0.35">
      <c r="A3" s="14"/>
      <c r="B3" s="21"/>
      <c r="C3" s="21"/>
      <c r="D3" s="21"/>
      <c r="E3" s="21"/>
      <c r="F3" s="21"/>
      <c r="G3" s="21"/>
      <c r="H3" s="21"/>
      <c r="I3" s="21"/>
      <c r="J3" s="24"/>
      <c r="K3" s="33"/>
      <c r="L3" s="31"/>
      <c r="M3" s="31"/>
      <c r="N3" s="31"/>
    </row>
    <row r="4" spans="1:99" x14ac:dyDescent="0.25">
      <c r="A4" s="14"/>
      <c r="B4" s="64" t="s">
        <v>14</v>
      </c>
      <c r="C4" s="64"/>
      <c r="D4" s="64"/>
      <c r="E4" s="64"/>
      <c r="F4" s="64"/>
      <c r="G4" s="64"/>
      <c r="H4" s="64"/>
      <c r="I4" s="64"/>
      <c r="J4" s="25"/>
      <c r="K4" s="33"/>
      <c r="L4" s="31"/>
      <c r="M4" s="9" t="s">
        <v>27</v>
      </c>
      <c r="N4" s="9" t="s">
        <v>28</v>
      </c>
      <c r="O4" s="9" t="s">
        <v>29</v>
      </c>
      <c r="P4" s="9" t="s">
        <v>30</v>
      </c>
      <c r="Q4" s="9" t="s">
        <v>31</v>
      </c>
      <c r="R4" s="9" t="s">
        <v>32</v>
      </c>
      <c r="S4" s="9" t="s">
        <v>33</v>
      </c>
      <c r="T4" s="9" t="s">
        <v>34</v>
      </c>
      <c r="U4" s="9" t="s">
        <v>35</v>
      </c>
      <c r="V4" s="9" t="s">
        <v>36</v>
      </c>
      <c r="W4" s="9" t="s">
        <v>37</v>
      </c>
      <c r="X4" s="9" t="s">
        <v>38</v>
      </c>
      <c r="Y4" s="9" t="s">
        <v>39</v>
      </c>
      <c r="Z4" s="9" t="s">
        <v>40</v>
      </c>
      <c r="AA4" s="9" t="s">
        <v>41</v>
      </c>
      <c r="AB4" s="9" t="s">
        <v>42</v>
      </c>
      <c r="AC4" s="9" t="s">
        <v>43</v>
      </c>
      <c r="AD4" s="9" t="s">
        <v>44</v>
      </c>
      <c r="AE4" s="9" t="s">
        <v>45</v>
      </c>
      <c r="AF4" s="9" t="s">
        <v>46</v>
      </c>
      <c r="AG4" s="9" t="s">
        <v>47</v>
      </c>
      <c r="AH4" s="9" t="s">
        <v>48</v>
      </c>
      <c r="AI4" s="9" t="s">
        <v>49</v>
      </c>
      <c r="AJ4" s="9" t="s">
        <v>50</v>
      </c>
      <c r="AK4" s="9" t="s">
        <v>51</v>
      </c>
      <c r="AL4" s="9" t="s">
        <v>52</v>
      </c>
      <c r="AM4" s="9" t="s">
        <v>53</v>
      </c>
      <c r="AN4" s="9" t="s">
        <v>54</v>
      </c>
      <c r="AO4" s="9" t="s">
        <v>55</v>
      </c>
      <c r="AP4" s="9" t="s">
        <v>56</v>
      </c>
      <c r="AQ4" s="9" t="s">
        <v>57</v>
      </c>
      <c r="AR4" s="9" t="s">
        <v>58</v>
      </c>
      <c r="AS4" s="9" t="s">
        <v>59</v>
      </c>
      <c r="AT4" s="9" t="s">
        <v>60</v>
      </c>
      <c r="AU4" s="9" t="s">
        <v>61</v>
      </c>
      <c r="AV4" s="9" t="s">
        <v>62</v>
      </c>
      <c r="AW4" s="9" t="s">
        <v>63</v>
      </c>
      <c r="AX4" s="9" t="s">
        <v>64</v>
      </c>
      <c r="AY4" s="9" t="s">
        <v>65</v>
      </c>
      <c r="AZ4" s="9" t="s">
        <v>66</v>
      </c>
      <c r="BA4" s="9" t="s">
        <v>67</v>
      </c>
      <c r="BB4" s="9" t="s">
        <v>68</v>
      </c>
      <c r="BC4" s="9" t="s">
        <v>69</v>
      </c>
      <c r="BD4" s="9" t="s">
        <v>70</v>
      </c>
      <c r="BE4" s="9" t="s">
        <v>71</v>
      </c>
      <c r="BF4" s="9" t="s">
        <v>72</v>
      </c>
      <c r="BG4" s="9" t="s">
        <v>73</v>
      </c>
      <c r="BH4" s="9" t="s">
        <v>74</v>
      </c>
      <c r="BI4" s="9" t="s">
        <v>75</v>
      </c>
      <c r="BJ4" s="9" t="s">
        <v>76</v>
      </c>
      <c r="BK4" s="9" t="s">
        <v>77</v>
      </c>
      <c r="BL4" s="9" t="s">
        <v>78</v>
      </c>
      <c r="BM4" s="9" t="s">
        <v>79</v>
      </c>
      <c r="BN4" s="9" t="s">
        <v>80</v>
      </c>
      <c r="BO4" s="9" t="s">
        <v>81</v>
      </c>
      <c r="BP4" s="9" t="s">
        <v>82</v>
      </c>
      <c r="BQ4" s="9" t="s">
        <v>83</v>
      </c>
      <c r="BR4" s="9" t="s">
        <v>84</v>
      </c>
      <c r="BS4" s="9" t="s">
        <v>85</v>
      </c>
      <c r="BT4" s="9" t="s">
        <v>86</v>
      </c>
      <c r="BU4" s="9" t="s">
        <v>87</v>
      </c>
      <c r="BV4" s="9" t="s">
        <v>88</v>
      </c>
      <c r="BW4" s="9" t="s">
        <v>89</v>
      </c>
      <c r="BX4" s="9" t="s">
        <v>90</v>
      </c>
      <c r="BY4" s="9" t="s">
        <v>91</v>
      </c>
      <c r="BZ4" s="9" t="s">
        <v>92</v>
      </c>
      <c r="CA4" s="9" t="s">
        <v>93</v>
      </c>
      <c r="CB4" s="9" t="s">
        <v>94</v>
      </c>
      <c r="CC4" s="9" t="s">
        <v>95</v>
      </c>
      <c r="CD4" s="9" t="s">
        <v>96</v>
      </c>
      <c r="CE4" s="9" t="s">
        <v>97</v>
      </c>
      <c r="CF4" s="9" t="s">
        <v>98</v>
      </c>
      <c r="CG4" s="9" t="s">
        <v>99</v>
      </c>
      <c r="CH4" s="9" t="s">
        <v>100</v>
      </c>
      <c r="CI4" s="9" t="s">
        <v>101</v>
      </c>
      <c r="CJ4" s="9" t="s">
        <v>102</v>
      </c>
      <c r="CK4" s="9" t="s">
        <v>103</v>
      </c>
      <c r="CL4" s="9" t="s">
        <v>104</v>
      </c>
      <c r="CM4" s="9" t="s">
        <v>105</v>
      </c>
      <c r="CN4" s="9" t="s">
        <v>106</v>
      </c>
      <c r="CO4" s="9" t="s">
        <v>107</v>
      </c>
      <c r="CP4" s="9" t="s">
        <v>108</v>
      </c>
      <c r="CQ4" s="9" t="s">
        <v>109</v>
      </c>
      <c r="CR4" s="9" t="s">
        <v>110</v>
      </c>
      <c r="CS4" s="9" t="s">
        <v>111</v>
      </c>
      <c r="CT4" s="9"/>
      <c r="CU4" s="31"/>
    </row>
    <row r="5" spans="1:99" x14ac:dyDescent="0.25">
      <c r="A5" s="14"/>
      <c r="B5" s="22"/>
      <c r="C5" s="22"/>
      <c r="D5" s="22"/>
      <c r="E5" s="22"/>
      <c r="F5" s="22"/>
      <c r="G5" s="22"/>
      <c r="H5" s="22"/>
      <c r="I5" s="22"/>
      <c r="J5" s="25"/>
      <c r="K5" s="33"/>
      <c r="L5" s="31"/>
      <c r="M5" s="31"/>
      <c r="N5" s="31"/>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row>
    <row r="6" spans="1:99" x14ac:dyDescent="0.25">
      <c r="A6" s="14"/>
      <c r="B6" s="16"/>
      <c r="C6" s="2" t="s">
        <v>5</v>
      </c>
      <c r="D6" s="2" t="s">
        <v>6</v>
      </c>
      <c r="E6" s="2" t="s">
        <v>7</v>
      </c>
      <c r="F6" s="2" t="s">
        <v>8</v>
      </c>
      <c r="G6" s="2" t="s">
        <v>9</v>
      </c>
      <c r="H6" s="2" t="s">
        <v>10</v>
      </c>
      <c r="I6" s="2" t="s">
        <v>11</v>
      </c>
      <c r="J6" s="26"/>
      <c r="K6" s="33"/>
      <c r="L6" s="31"/>
      <c r="M6" s="32"/>
      <c r="N6" s="31"/>
    </row>
    <row r="7" spans="1:99" x14ac:dyDescent="0.25">
      <c r="A7" s="14"/>
      <c r="B7" s="17">
        <f>IF(Config!B5="X",Config!M5,IF(Config!B6="X",Config!G18-14,"Sunday"))</f>
        <v>43701</v>
      </c>
      <c r="C7" s="10" t="str">
        <f>+M4</f>
        <v>H 1:1-2</v>
      </c>
      <c r="D7" s="10" t="str">
        <f t="shared" ref="D7:I7" si="0">+N4</f>
        <v>H 1:3</v>
      </c>
      <c r="E7" s="10" t="str">
        <f t="shared" si="0"/>
        <v>H 1:10</v>
      </c>
      <c r="F7" s="10" t="str">
        <f t="shared" si="0"/>
        <v>H 2:1</v>
      </c>
      <c r="G7" s="10" t="str">
        <f t="shared" si="0"/>
        <v>H 2:3</v>
      </c>
      <c r="H7" s="10" t="str">
        <f t="shared" si="0"/>
        <v>H 2:9</v>
      </c>
      <c r="I7" s="10" t="str">
        <f t="shared" si="0"/>
        <v>H 2:10</v>
      </c>
      <c r="J7" s="15"/>
      <c r="K7" s="23"/>
      <c r="L7" s="9"/>
      <c r="M7" s="42"/>
      <c r="N7" s="9"/>
    </row>
    <row r="8" spans="1:99" x14ac:dyDescent="0.25">
      <c r="A8" s="14"/>
      <c r="B8" s="17">
        <f>IF(B7="Sunday","Monday",B7+1)</f>
        <v>43702</v>
      </c>
      <c r="C8" s="10" t="str">
        <f t="shared" ref="C8:I8" si="1">+T4</f>
        <v>H 2:11</v>
      </c>
      <c r="D8" s="10" t="str">
        <f t="shared" si="1"/>
        <v>H 2:18</v>
      </c>
      <c r="E8" s="10" t="str">
        <f t="shared" si="1"/>
        <v>H 3:1</v>
      </c>
      <c r="F8" s="10" t="str">
        <f t="shared" si="1"/>
        <v>H 3:12-13</v>
      </c>
      <c r="G8" s="10" t="str">
        <f t="shared" si="1"/>
        <v>H 4:9-10</v>
      </c>
      <c r="H8" s="10" t="str">
        <f t="shared" si="1"/>
        <v>H 4:12</v>
      </c>
      <c r="I8" s="10" t="str">
        <f t="shared" si="1"/>
        <v>H 4:13</v>
      </c>
      <c r="J8" s="15"/>
      <c r="K8" s="23"/>
      <c r="L8" s="9"/>
      <c r="M8" s="42"/>
      <c r="N8" s="9"/>
    </row>
    <row r="9" spans="1:99" x14ac:dyDescent="0.25">
      <c r="A9" s="14"/>
      <c r="B9" s="17">
        <f>IF(B8="Monday","Tuesday",B8+1)</f>
        <v>43703</v>
      </c>
      <c r="C9" s="10" t="str">
        <f t="shared" ref="C9:I9" si="2">+AA4</f>
        <v>H 4:14-15</v>
      </c>
      <c r="D9" s="10" t="str">
        <f t="shared" si="2"/>
        <v>H 4:16</v>
      </c>
      <c r="E9" s="10" t="str">
        <f t="shared" si="2"/>
        <v>H 5:7</v>
      </c>
      <c r="F9" s="10" t="str">
        <f t="shared" si="2"/>
        <v>H 5:8-10</v>
      </c>
      <c r="G9" s="10" t="str">
        <f t="shared" si="2"/>
        <v>H 6:10</v>
      </c>
      <c r="H9" s="10" t="str">
        <f t="shared" si="2"/>
        <v>H 6:17</v>
      </c>
      <c r="I9" s="10" t="str">
        <f t="shared" si="2"/>
        <v>H 6:19-20</v>
      </c>
      <c r="J9" s="15"/>
      <c r="K9" s="23"/>
      <c r="L9" s="9"/>
      <c r="M9" s="42"/>
      <c r="N9" s="9"/>
    </row>
    <row r="10" spans="1:99" x14ac:dyDescent="0.25">
      <c r="A10" s="14"/>
      <c r="B10" s="17">
        <f>IF(B9="Tuesday","Wednesday",B9+1)</f>
        <v>43704</v>
      </c>
      <c r="C10" s="10" t="str">
        <f t="shared" ref="C10:I10" si="3">+AH4</f>
        <v>H 7:18-19</v>
      </c>
      <c r="D10" s="10" t="str">
        <f t="shared" si="3"/>
        <v>H 7:24-25</v>
      </c>
      <c r="E10" s="10" t="str">
        <f t="shared" si="3"/>
        <v>H 7:26</v>
      </c>
      <c r="F10" s="10" t="str">
        <f t="shared" si="3"/>
        <v>H 7:27</v>
      </c>
      <c r="G10" s="10" t="str">
        <f t="shared" si="3"/>
        <v>H 8:1-2</v>
      </c>
      <c r="H10" s="10" t="str">
        <f t="shared" si="3"/>
        <v>H 8:6</v>
      </c>
      <c r="I10" s="10" t="str">
        <f t="shared" si="3"/>
        <v>H 8:10</v>
      </c>
      <c r="J10" s="15"/>
      <c r="K10" s="23"/>
      <c r="L10" s="9"/>
      <c r="M10" s="42"/>
      <c r="N10" s="9"/>
    </row>
    <row r="11" spans="1:99" x14ac:dyDescent="0.25">
      <c r="A11" s="14"/>
      <c r="B11" s="17">
        <f>IF(B10="Wednesday","Thursday",B10+1)</f>
        <v>43705</v>
      </c>
      <c r="C11" s="10" t="str">
        <f t="shared" ref="C11:I11" si="4">+AO4</f>
        <v>H 8:11-12</v>
      </c>
      <c r="D11" s="10" t="str">
        <f t="shared" si="4"/>
        <v>H 9:12</v>
      </c>
      <c r="E11" s="10" t="str">
        <f t="shared" si="4"/>
        <v>H 9:14</v>
      </c>
      <c r="F11" s="10" t="str">
        <f t="shared" si="4"/>
        <v>H 9:15</v>
      </c>
      <c r="G11" s="10" t="str">
        <f t="shared" si="4"/>
        <v>H 9:22</v>
      </c>
      <c r="H11" s="10" t="str">
        <f t="shared" si="4"/>
        <v>H 9:24</v>
      </c>
      <c r="I11" s="10" t="str">
        <f t="shared" si="4"/>
        <v>H 9:27-28</v>
      </c>
      <c r="J11" s="15"/>
      <c r="K11" s="23"/>
      <c r="L11" s="9"/>
      <c r="M11" s="42"/>
      <c r="N11" s="9"/>
    </row>
    <row r="12" spans="1:99" x14ac:dyDescent="0.25">
      <c r="A12" s="14"/>
      <c r="B12" s="17">
        <f>IF(B11="Thursday","Friday",B11+1)</f>
        <v>43706</v>
      </c>
      <c r="C12" s="10" t="str">
        <f t="shared" ref="C12:H12" si="5">+AV4</f>
        <v>H 10:14</v>
      </c>
      <c r="D12" s="10" t="str">
        <f t="shared" si="5"/>
        <v>H 10:23</v>
      </c>
      <c r="E12" s="10" t="str">
        <f t="shared" si="5"/>
        <v>H 10:24-25</v>
      </c>
      <c r="F12" s="10" t="str">
        <f t="shared" si="5"/>
        <v>H 10:26-27</v>
      </c>
      <c r="G12" s="10" t="str">
        <f t="shared" si="5"/>
        <v>H 10:39</v>
      </c>
      <c r="H12" s="43" t="str">
        <f t="shared" si="5"/>
        <v>H 11:1</v>
      </c>
      <c r="I12" s="10" t="str">
        <f>+BB4</f>
        <v>H 11:3</v>
      </c>
      <c r="J12" s="15"/>
      <c r="K12" s="23"/>
      <c r="L12" s="9"/>
      <c r="M12" s="42"/>
      <c r="N12" s="9"/>
    </row>
    <row r="13" spans="1:99" x14ac:dyDescent="0.25">
      <c r="A13" s="14"/>
      <c r="B13" s="17">
        <f>IF(B12="Friday","Saturday",B12+1)</f>
        <v>43707</v>
      </c>
      <c r="C13" s="10" t="str">
        <f t="shared" ref="C13:H13" si="6">+BC4</f>
        <v>H 11:6</v>
      </c>
      <c r="D13" s="10" t="str">
        <f t="shared" si="6"/>
        <v>H 11:9</v>
      </c>
      <c r="E13" s="10" t="str">
        <f t="shared" si="6"/>
        <v>H 11:26</v>
      </c>
      <c r="F13" s="10" t="str">
        <f t="shared" si="6"/>
        <v>H 11:39-40</v>
      </c>
      <c r="G13" s="43" t="str">
        <f t="shared" si="6"/>
        <v>H 12:1</v>
      </c>
      <c r="H13" s="10" t="str">
        <f t="shared" si="6"/>
        <v>H 12:3</v>
      </c>
      <c r="I13" s="61"/>
      <c r="J13" s="15"/>
      <c r="K13" s="23"/>
      <c r="L13" s="9"/>
      <c r="M13" s="42"/>
      <c r="N13" s="9"/>
    </row>
    <row r="14" spans="1:99" x14ac:dyDescent="0.25">
      <c r="A14" s="14"/>
      <c r="B14" s="17">
        <f>IF(B13="Saturday","Sunday",B13+1)</f>
        <v>43708</v>
      </c>
      <c r="C14" s="10" t="str">
        <f t="shared" ref="C14:H14" si="7">+BI4</f>
        <v>H 12:7</v>
      </c>
      <c r="D14" s="10" t="str">
        <f t="shared" si="7"/>
        <v>H 12:14</v>
      </c>
      <c r="E14" s="10" t="str">
        <f t="shared" si="7"/>
        <v>H 12:28-29</v>
      </c>
      <c r="F14" s="10" t="str">
        <f t="shared" si="7"/>
        <v>H 13:1-2</v>
      </c>
      <c r="G14" s="43" t="str">
        <f t="shared" si="7"/>
        <v>H 13:4</v>
      </c>
      <c r="H14" s="10" t="str">
        <f t="shared" si="7"/>
        <v>H 13:5</v>
      </c>
      <c r="I14" s="62"/>
      <c r="J14" s="15"/>
      <c r="K14" s="23"/>
      <c r="L14" s="9"/>
      <c r="M14" s="42"/>
      <c r="N14" s="9"/>
    </row>
    <row r="15" spans="1:99" x14ac:dyDescent="0.25">
      <c r="A15" s="14"/>
      <c r="B15" s="17">
        <f>IF(B14="Sunday","Monday",B14+1)</f>
        <v>43709</v>
      </c>
      <c r="C15" s="10" t="str">
        <f t="shared" ref="C15:H15" si="8">+BO4</f>
        <v>H 13:8</v>
      </c>
      <c r="D15" s="10" t="str">
        <f t="shared" si="8"/>
        <v>H 13:15-16</v>
      </c>
      <c r="E15" s="10" t="str">
        <f t="shared" si="8"/>
        <v>1P 1:3-4</v>
      </c>
      <c r="F15" s="10" t="str">
        <f t="shared" si="8"/>
        <v>1P 1:8-9</v>
      </c>
      <c r="G15" s="43" t="str">
        <f t="shared" si="8"/>
        <v>1P 1:15-16</v>
      </c>
      <c r="H15" s="10" t="str">
        <f t="shared" si="8"/>
        <v>1P 1:22</v>
      </c>
      <c r="I15" s="62"/>
      <c r="J15" s="15"/>
      <c r="K15" s="23"/>
      <c r="L15" s="9"/>
      <c r="M15" s="42"/>
      <c r="N15" s="9"/>
    </row>
    <row r="16" spans="1:99" ht="16.5" customHeight="1" x14ac:dyDescent="0.25">
      <c r="A16" s="14"/>
      <c r="B16" s="17">
        <f>IF(B15="Monday","Tuesday",B15+1)</f>
        <v>43710</v>
      </c>
      <c r="C16" s="10" t="str">
        <f t="shared" ref="C16:H16" si="9">+BU4</f>
        <v>1P 2:4-5</v>
      </c>
      <c r="D16" s="10" t="str">
        <f t="shared" si="9"/>
        <v>1P 2:9</v>
      </c>
      <c r="E16" s="10" t="str">
        <f t="shared" si="9"/>
        <v>1P 2:10</v>
      </c>
      <c r="F16" s="10" t="str">
        <f t="shared" si="9"/>
        <v>1P 2:12</v>
      </c>
      <c r="G16" s="43" t="str">
        <f t="shared" si="9"/>
        <v>1P 2:24-25</v>
      </c>
      <c r="H16" s="10" t="str">
        <f t="shared" si="9"/>
        <v>1P 3:8-9</v>
      </c>
      <c r="I16" s="62"/>
      <c r="J16" s="15"/>
      <c r="K16" s="23"/>
      <c r="L16" s="9"/>
      <c r="M16" s="42"/>
      <c r="N16" s="9"/>
    </row>
    <row r="17" spans="1:14" x14ac:dyDescent="0.25">
      <c r="A17" s="14"/>
      <c r="B17" s="17">
        <f>IF(B16="Tuesday","Wednesday",B16+1)</f>
        <v>43711</v>
      </c>
      <c r="C17" s="10" t="str">
        <f t="shared" ref="C17:H17" si="10">+CA4</f>
        <v>1P 3:15</v>
      </c>
      <c r="D17" s="10" t="str">
        <f t="shared" si="10"/>
        <v>1P 3:17-18</v>
      </c>
      <c r="E17" s="10" t="str">
        <f t="shared" si="10"/>
        <v>1P 4:8</v>
      </c>
      <c r="F17" s="10" t="str">
        <f t="shared" si="10"/>
        <v>1P 4:10</v>
      </c>
      <c r="G17" s="43" t="str">
        <f t="shared" si="10"/>
        <v>1P 4:11</v>
      </c>
      <c r="H17" s="10" t="str">
        <f t="shared" si="10"/>
        <v>1P 5:2-3</v>
      </c>
      <c r="I17" s="62"/>
      <c r="J17" s="15"/>
      <c r="K17" s="23"/>
      <c r="L17" s="9"/>
      <c r="M17" s="42"/>
      <c r="N17" s="9"/>
    </row>
    <row r="18" spans="1:14" x14ac:dyDescent="0.25">
      <c r="A18" s="14"/>
      <c r="B18" s="17">
        <f>IF(B17="Wednesday","Thursday",B17+1)</f>
        <v>43712</v>
      </c>
      <c r="C18" s="10" t="str">
        <f>+CG4</f>
        <v>1P 5:6</v>
      </c>
      <c r="D18" s="10" t="str">
        <f>+CH4</f>
        <v>1P 5:7</v>
      </c>
      <c r="E18" s="10" t="str">
        <f>+CI4</f>
        <v>1P 5:9</v>
      </c>
      <c r="F18" s="43" t="str">
        <f>+CJ4</f>
        <v>1P 5:10-11</v>
      </c>
      <c r="G18" s="43" t="str">
        <f>+CK4</f>
        <v>2P 1:3</v>
      </c>
      <c r="H18" s="61"/>
      <c r="I18" s="62"/>
      <c r="J18" s="15"/>
      <c r="K18" s="23"/>
      <c r="L18" s="9"/>
      <c r="M18" s="42"/>
      <c r="N18" s="9"/>
    </row>
    <row r="19" spans="1:14" x14ac:dyDescent="0.25">
      <c r="A19" s="14"/>
      <c r="B19" s="17">
        <f>IF(B18="Thursday","Friday",B18+1)</f>
        <v>43713</v>
      </c>
      <c r="C19" s="10" t="str">
        <f>+CL4</f>
        <v>2P 1:5-7</v>
      </c>
      <c r="D19" s="10" t="str">
        <f>+CM4</f>
        <v>2P 1:16</v>
      </c>
      <c r="E19" s="10" t="str">
        <f>+CN4</f>
        <v>2P 1:19</v>
      </c>
      <c r="F19" s="43" t="str">
        <f>+CO4</f>
        <v>2P 1:20-21</v>
      </c>
      <c r="G19" s="43" t="str">
        <f>+CP4</f>
        <v>2P 2:21</v>
      </c>
      <c r="H19" s="62"/>
      <c r="I19" s="62"/>
      <c r="J19" s="15"/>
      <c r="K19" s="23"/>
      <c r="L19" s="9"/>
      <c r="M19" s="42"/>
      <c r="N19" s="9"/>
    </row>
    <row r="20" spans="1:14" x14ac:dyDescent="0.25">
      <c r="A20" s="14"/>
      <c r="B20" s="17">
        <f>IF(B19="Friday","Saturday",B19+1)</f>
        <v>43714</v>
      </c>
      <c r="C20" s="10" t="str">
        <f>+CQ4</f>
        <v>2P 3:8-9</v>
      </c>
      <c r="D20" s="10" t="str">
        <f>+CR4</f>
        <v>2P 3:11-12</v>
      </c>
      <c r="E20" s="10" t="str">
        <f>+CS4</f>
        <v>2P 3:18</v>
      </c>
      <c r="F20" s="43"/>
      <c r="G20" s="43"/>
      <c r="H20" s="63"/>
      <c r="I20" s="63"/>
      <c r="J20" s="15"/>
      <c r="K20" s="23"/>
      <c r="L20" s="9"/>
      <c r="M20" s="42"/>
      <c r="N20" s="9"/>
    </row>
    <row r="21" spans="1:14" x14ac:dyDescent="0.25">
      <c r="A21" s="14"/>
      <c r="B21" s="16"/>
      <c r="C21" s="16"/>
      <c r="D21" s="16"/>
      <c r="E21" s="16"/>
      <c r="F21" s="16"/>
      <c r="G21" s="16"/>
      <c r="H21" s="16"/>
      <c r="I21" s="16"/>
      <c r="J21" s="15"/>
      <c r="K21" s="23"/>
      <c r="L21" s="9"/>
      <c r="M21" s="42"/>
      <c r="N21" s="9"/>
    </row>
    <row r="22" spans="1:14" ht="15.75" thickBot="1" x14ac:dyDescent="0.3">
      <c r="A22" s="18"/>
      <c r="B22" s="29" t="s">
        <v>17</v>
      </c>
      <c r="C22" s="29"/>
      <c r="D22" s="30">
        <f>Config!G18</f>
        <v>43715</v>
      </c>
      <c r="E22" s="41" t="str">
        <f>IF(B7="Sunday","",IF(D22&lt;B20,"Adjust your start date",""))</f>
        <v/>
      </c>
      <c r="F22" s="19"/>
      <c r="G22" s="19"/>
      <c r="H22" s="19"/>
      <c r="I22" s="19"/>
      <c r="J22" s="20"/>
      <c r="K22" s="23"/>
      <c r="L22" s="9"/>
      <c r="M22" s="42"/>
      <c r="N22" s="9"/>
    </row>
    <row r="23" spans="1:14" x14ac:dyDescent="0.25">
      <c r="K23" s="9"/>
      <c r="L23" s="9"/>
      <c r="M23" s="42"/>
      <c r="N23" s="9"/>
    </row>
    <row r="24" spans="1:14" x14ac:dyDescent="0.25">
      <c r="K24" s="9"/>
      <c r="L24" s="9"/>
      <c r="M24" s="42"/>
      <c r="N24" s="9"/>
    </row>
    <row r="25" spans="1:14" x14ac:dyDescent="0.25">
      <c r="K25" s="9"/>
      <c r="L25" s="9"/>
      <c r="M25" s="42"/>
      <c r="N25" s="9"/>
    </row>
    <row r="26" spans="1:14" ht="16.5" customHeight="1" x14ac:dyDescent="0.25">
      <c r="K26" s="9"/>
      <c r="L26" s="9"/>
      <c r="M26" s="42"/>
      <c r="N26" s="9"/>
    </row>
  </sheetData>
  <mergeCells count="4">
    <mergeCell ref="H18:H20"/>
    <mergeCell ref="B4:I4"/>
    <mergeCell ref="B2:I2"/>
    <mergeCell ref="I13:I20"/>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zoomScale="115" zoomScaleNormal="115" workbookViewId="0">
      <selection activeCell="C8" sqref="C8"/>
    </sheetView>
  </sheetViews>
  <sheetFormatPr defaultRowHeight="15" x14ac:dyDescent="0.25"/>
  <cols>
    <col min="1" max="1" width="5.28515625" style="1" customWidth="1"/>
    <col min="2" max="2" width="11.42578125" style="1" bestFit="1" customWidth="1"/>
    <col min="3" max="3" width="15.42578125" style="1" bestFit="1" customWidth="1"/>
    <col min="4" max="6" width="13.5703125" style="1" bestFit="1" customWidth="1"/>
    <col min="7" max="7" width="6.42578125" style="1" customWidth="1"/>
    <col min="8" max="8" width="9.140625" style="1"/>
    <col min="9" max="96" width="9.140625" style="9"/>
    <col min="97" max="16384" width="9.140625" style="1"/>
  </cols>
  <sheetData>
    <row r="1" spans="1:93" x14ac:dyDescent="0.25">
      <c r="A1" s="11"/>
      <c r="B1" s="12"/>
      <c r="C1" s="12"/>
      <c r="D1" s="12"/>
      <c r="E1" s="12"/>
      <c r="F1" s="12"/>
      <c r="G1" s="13"/>
    </row>
    <row r="2" spans="1:93" ht="23.25" x14ac:dyDescent="0.35">
      <c r="A2" s="14"/>
      <c r="B2" s="65" t="s">
        <v>15</v>
      </c>
      <c r="C2" s="65"/>
      <c r="D2" s="65"/>
      <c r="E2" s="65"/>
      <c r="F2" s="65"/>
      <c r="G2" s="15"/>
    </row>
    <row r="3" spans="1:93" ht="15.75" customHeight="1" x14ac:dyDescent="0.35">
      <c r="A3" s="14"/>
      <c r="B3" s="21"/>
      <c r="C3" s="21"/>
      <c r="D3" s="21"/>
      <c r="E3" s="21"/>
      <c r="F3" s="21"/>
      <c r="G3" s="15"/>
    </row>
    <row r="4" spans="1:93" x14ac:dyDescent="0.25">
      <c r="A4" s="14"/>
      <c r="B4" s="66" t="s">
        <v>16</v>
      </c>
      <c r="C4" s="66"/>
      <c r="D4" s="66"/>
      <c r="E4" s="66"/>
      <c r="F4" s="66"/>
      <c r="G4" s="15"/>
      <c r="I4" s="9" t="s">
        <v>27</v>
      </c>
      <c r="J4" s="9" t="s">
        <v>28</v>
      </c>
      <c r="K4" s="9" t="s">
        <v>29</v>
      </c>
      <c r="L4" s="9" t="s">
        <v>30</v>
      </c>
      <c r="M4" s="9" t="s">
        <v>31</v>
      </c>
      <c r="N4" s="9" t="s">
        <v>32</v>
      </c>
      <c r="O4" s="9" t="s">
        <v>33</v>
      </c>
      <c r="P4" s="9" t="s">
        <v>34</v>
      </c>
      <c r="Q4" s="9" t="s">
        <v>35</v>
      </c>
      <c r="R4" s="9" t="s">
        <v>36</v>
      </c>
      <c r="S4" s="9" t="s">
        <v>37</v>
      </c>
      <c r="T4" s="9" t="s">
        <v>38</v>
      </c>
      <c r="U4" s="9" t="s">
        <v>39</v>
      </c>
      <c r="V4" s="9" t="s">
        <v>40</v>
      </c>
      <c r="W4" s="9" t="s">
        <v>41</v>
      </c>
      <c r="X4" s="9" t="s">
        <v>42</v>
      </c>
      <c r="Y4" s="9" t="s">
        <v>43</v>
      </c>
      <c r="Z4" s="9" t="s">
        <v>44</v>
      </c>
      <c r="AA4" s="9" t="s">
        <v>45</v>
      </c>
      <c r="AB4" s="9" t="s">
        <v>46</v>
      </c>
      <c r="AC4" s="9" t="s">
        <v>47</v>
      </c>
      <c r="AD4" s="9" t="s">
        <v>48</v>
      </c>
      <c r="AE4" s="9" t="s">
        <v>49</v>
      </c>
      <c r="AF4" s="9" t="s">
        <v>50</v>
      </c>
      <c r="AG4" s="9" t="s">
        <v>51</v>
      </c>
      <c r="AH4" s="9" t="s">
        <v>52</v>
      </c>
      <c r="AI4" s="9" t="s">
        <v>53</v>
      </c>
      <c r="AJ4" s="9" t="s">
        <v>54</v>
      </c>
      <c r="AK4" s="9" t="s">
        <v>55</v>
      </c>
      <c r="AL4" s="9" t="s">
        <v>56</v>
      </c>
      <c r="AM4" s="9" t="s">
        <v>57</v>
      </c>
      <c r="AN4" s="9" t="s">
        <v>58</v>
      </c>
      <c r="AO4" s="9" t="s">
        <v>59</v>
      </c>
      <c r="AP4" s="9" t="s">
        <v>60</v>
      </c>
      <c r="AQ4" s="9" t="s">
        <v>61</v>
      </c>
      <c r="AR4" s="9" t="s">
        <v>62</v>
      </c>
      <c r="AS4" s="9" t="s">
        <v>63</v>
      </c>
      <c r="AT4" s="9" t="s">
        <v>64</v>
      </c>
      <c r="AU4" s="9" t="s">
        <v>65</v>
      </c>
      <c r="AV4" s="9" t="s">
        <v>66</v>
      </c>
      <c r="AW4" s="9" t="s">
        <v>67</v>
      </c>
      <c r="AX4" s="9" t="s">
        <v>68</v>
      </c>
      <c r="AY4" s="9" t="s">
        <v>69</v>
      </c>
      <c r="AZ4" s="9" t="s">
        <v>70</v>
      </c>
      <c r="BA4" s="9" t="s">
        <v>71</v>
      </c>
      <c r="BB4" s="9" t="s">
        <v>72</v>
      </c>
      <c r="BC4" s="9" t="s">
        <v>73</v>
      </c>
      <c r="BD4" s="9" t="s">
        <v>74</v>
      </c>
      <c r="BE4" s="9" t="s">
        <v>75</v>
      </c>
      <c r="BF4" s="9" t="s">
        <v>76</v>
      </c>
      <c r="BG4" s="9" t="s">
        <v>77</v>
      </c>
      <c r="BH4" s="9" t="s">
        <v>78</v>
      </c>
      <c r="BI4" s="9" t="s">
        <v>79</v>
      </c>
      <c r="BJ4" s="9" t="s">
        <v>80</v>
      </c>
      <c r="BK4" s="9" t="s">
        <v>81</v>
      </c>
      <c r="BL4" s="9" t="s">
        <v>82</v>
      </c>
      <c r="BM4" s="9" t="s">
        <v>83</v>
      </c>
      <c r="BN4" s="9" t="s">
        <v>84</v>
      </c>
      <c r="BO4" s="9" t="s">
        <v>85</v>
      </c>
      <c r="BP4" s="9" t="s">
        <v>86</v>
      </c>
      <c r="BQ4" s="9" t="s">
        <v>87</v>
      </c>
      <c r="BR4" s="9" t="s">
        <v>88</v>
      </c>
      <c r="BS4" s="9" t="s">
        <v>89</v>
      </c>
      <c r="BT4" s="9" t="s">
        <v>90</v>
      </c>
      <c r="BU4" s="9" t="s">
        <v>91</v>
      </c>
      <c r="BV4" s="9" t="s">
        <v>92</v>
      </c>
      <c r="BW4" s="9" t="s">
        <v>93</v>
      </c>
      <c r="BX4" s="9" t="s">
        <v>94</v>
      </c>
      <c r="BY4" s="9" t="s">
        <v>95</v>
      </c>
      <c r="BZ4" s="9" t="s">
        <v>96</v>
      </c>
      <c r="CA4" s="9" t="s">
        <v>97</v>
      </c>
      <c r="CB4" s="9" t="s">
        <v>98</v>
      </c>
      <c r="CC4" s="9" t="s">
        <v>99</v>
      </c>
      <c r="CD4" s="9" t="s">
        <v>100</v>
      </c>
      <c r="CE4" s="9" t="s">
        <v>101</v>
      </c>
      <c r="CF4" s="9" t="s">
        <v>102</v>
      </c>
      <c r="CG4" s="9" t="s">
        <v>103</v>
      </c>
      <c r="CH4" s="9" t="s">
        <v>104</v>
      </c>
      <c r="CI4" s="9" t="s">
        <v>105</v>
      </c>
      <c r="CJ4" s="9" t="s">
        <v>106</v>
      </c>
      <c r="CK4" s="9" t="s">
        <v>107</v>
      </c>
      <c r="CL4" s="9" t="s">
        <v>108</v>
      </c>
      <c r="CM4" s="9" t="s">
        <v>109</v>
      </c>
      <c r="CN4" s="9" t="s">
        <v>110</v>
      </c>
      <c r="CO4" s="9" t="s">
        <v>111</v>
      </c>
    </row>
    <row r="5" spans="1:93" x14ac:dyDescent="0.25">
      <c r="A5" s="14"/>
      <c r="B5" s="66"/>
      <c r="C5" s="66"/>
      <c r="D5" s="66"/>
      <c r="E5" s="66"/>
      <c r="F5" s="66"/>
      <c r="G5" s="15"/>
    </row>
    <row r="6" spans="1:93" x14ac:dyDescent="0.25">
      <c r="A6" s="14"/>
      <c r="B6" s="40"/>
      <c r="C6" s="40"/>
      <c r="D6" s="40"/>
      <c r="E6" s="40"/>
      <c r="F6" s="40"/>
      <c r="G6" s="15"/>
    </row>
    <row r="7" spans="1:93" x14ac:dyDescent="0.25">
      <c r="A7" s="14"/>
      <c r="B7" s="28"/>
      <c r="C7" s="27" t="s">
        <v>5</v>
      </c>
      <c r="D7" s="27" t="s">
        <v>6</v>
      </c>
      <c r="E7" s="27" t="s">
        <v>7</v>
      </c>
      <c r="F7" s="27" t="s">
        <v>8</v>
      </c>
      <c r="G7" s="15"/>
    </row>
    <row r="8" spans="1:93" x14ac:dyDescent="0.25">
      <c r="A8" s="14"/>
      <c r="B8" s="17">
        <f>IF(Config!B10="X",Config!M10,IF(Config!B11="X",Config!G18-28,"Sunday"))</f>
        <v>43687</v>
      </c>
      <c r="C8" s="10" t="str">
        <f>+I4</f>
        <v>H 1:1-2</v>
      </c>
      <c r="D8" s="10" t="str">
        <f>+J4</f>
        <v>H 1:3</v>
      </c>
      <c r="E8" s="10" t="str">
        <f>+K4</f>
        <v>H 1:10</v>
      </c>
      <c r="F8" s="10" t="str">
        <f>+L4</f>
        <v>H 2:1</v>
      </c>
      <c r="G8" s="15"/>
    </row>
    <row r="9" spans="1:93" x14ac:dyDescent="0.25">
      <c r="A9" s="14"/>
      <c r="B9" s="17">
        <f>IF(B8="Sunday","Monday",B8+1)</f>
        <v>43688</v>
      </c>
      <c r="C9" s="10" t="str">
        <f>+M4</f>
        <v>H 2:3</v>
      </c>
      <c r="D9" s="10" t="str">
        <f t="shared" ref="D9:F9" si="0">+N4</f>
        <v>H 2:9</v>
      </c>
      <c r="E9" s="10" t="str">
        <f t="shared" si="0"/>
        <v>H 2:10</v>
      </c>
      <c r="F9" s="10" t="str">
        <f t="shared" si="0"/>
        <v>H 2:11</v>
      </c>
      <c r="G9" s="15"/>
    </row>
    <row r="10" spans="1:93" x14ac:dyDescent="0.25">
      <c r="A10" s="14"/>
      <c r="B10" s="17">
        <f>IF(B9="Monday","Tuesday",B9+1)</f>
        <v>43689</v>
      </c>
      <c r="C10" s="10" t="str">
        <f>+Q4</f>
        <v>H 2:18</v>
      </c>
      <c r="D10" s="10" t="str">
        <f t="shared" ref="D10:F10" si="1">+R4</f>
        <v>H 3:1</v>
      </c>
      <c r="E10" s="10" t="str">
        <f t="shared" si="1"/>
        <v>H 3:12-13</v>
      </c>
      <c r="F10" s="10" t="str">
        <f t="shared" si="1"/>
        <v>H 4:9-10</v>
      </c>
      <c r="G10" s="15"/>
    </row>
    <row r="11" spans="1:93" x14ac:dyDescent="0.25">
      <c r="A11" s="14"/>
      <c r="B11" s="17">
        <f>IF(B10="Tuesday","Wednesday",B10+1)</f>
        <v>43690</v>
      </c>
      <c r="C11" s="10" t="str">
        <f>+U4</f>
        <v>H 4:12</v>
      </c>
      <c r="D11" s="10" t="str">
        <f t="shared" ref="D11:F11" si="2">+V4</f>
        <v>H 4:13</v>
      </c>
      <c r="E11" s="10" t="str">
        <f t="shared" si="2"/>
        <v>H 4:14-15</v>
      </c>
      <c r="F11" s="10" t="str">
        <f t="shared" si="2"/>
        <v>H 4:16</v>
      </c>
      <c r="G11" s="15"/>
    </row>
    <row r="12" spans="1:93" x14ac:dyDescent="0.25">
      <c r="A12" s="14"/>
      <c r="B12" s="17">
        <f>IF(B11="Wednesday","Thursday",B11+1)</f>
        <v>43691</v>
      </c>
      <c r="C12" s="10" t="str">
        <f>+Y4</f>
        <v>H 5:7</v>
      </c>
      <c r="D12" s="10" t="str">
        <f t="shared" ref="D12:F12" si="3">+Z4</f>
        <v>H 5:8-10</v>
      </c>
      <c r="E12" s="10" t="str">
        <f t="shared" si="3"/>
        <v>H 6:10</v>
      </c>
      <c r="F12" s="10" t="str">
        <f t="shared" si="3"/>
        <v>H 6:17</v>
      </c>
      <c r="G12" s="15"/>
    </row>
    <row r="13" spans="1:93" x14ac:dyDescent="0.25">
      <c r="A13" s="14"/>
      <c r="B13" s="17">
        <f>IF(B12="Thursday","Friday",B12+1)</f>
        <v>43692</v>
      </c>
      <c r="C13" s="10" t="str">
        <f>+AC4</f>
        <v>H 6:19-20</v>
      </c>
      <c r="D13" s="10" t="str">
        <f t="shared" ref="D13:F13" si="4">+AD4</f>
        <v>H 7:18-19</v>
      </c>
      <c r="E13" s="10" t="str">
        <f t="shared" si="4"/>
        <v>H 7:24-25</v>
      </c>
      <c r="F13" s="10" t="str">
        <f t="shared" si="4"/>
        <v>H 7:26</v>
      </c>
      <c r="G13" s="15"/>
    </row>
    <row r="14" spans="1:93" x14ac:dyDescent="0.25">
      <c r="A14" s="14"/>
      <c r="B14" s="17">
        <f>IF(B13="Friday","Saturday",B13+1)</f>
        <v>43693</v>
      </c>
      <c r="C14" s="69" t="s">
        <v>18</v>
      </c>
      <c r="D14" s="70"/>
      <c r="E14" s="70"/>
      <c r="F14" s="71"/>
      <c r="G14" s="15"/>
    </row>
    <row r="15" spans="1:93" x14ac:dyDescent="0.25">
      <c r="A15" s="14"/>
      <c r="B15" s="17">
        <f>IF(B14="Saturday","Sunday",B14+1)</f>
        <v>43694</v>
      </c>
      <c r="C15" s="10" t="str">
        <f>+AG4</f>
        <v>H 7:27</v>
      </c>
      <c r="D15" s="10" t="str">
        <f>+AH4</f>
        <v>H 8:1-2</v>
      </c>
      <c r="E15" s="10" t="str">
        <f>+AI4</f>
        <v>H 8:6</v>
      </c>
      <c r="F15" s="10" t="str">
        <f>+AJ4</f>
        <v>H 8:10</v>
      </c>
      <c r="G15" s="15"/>
    </row>
    <row r="16" spans="1:93" x14ac:dyDescent="0.25">
      <c r="A16" s="14"/>
      <c r="B16" s="17">
        <f>IF(B15="Sunday","Monday",B15+1)</f>
        <v>43695</v>
      </c>
      <c r="C16" s="10" t="str">
        <f>+AK4</f>
        <v>H 8:11-12</v>
      </c>
      <c r="D16" s="10" t="str">
        <f t="shared" ref="D16:F16" si="5">+AL4</f>
        <v>H 9:12</v>
      </c>
      <c r="E16" s="10" t="str">
        <f t="shared" si="5"/>
        <v>H 9:14</v>
      </c>
      <c r="F16" s="10" t="str">
        <f t="shared" si="5"/>
        <v>H 9:15</v>
      </c>
      <c r="G16" s="15"/>
    </row>
    <row r="17" spans="1:7" x14ac:dyDescent="0.25">
      <c r="A17" s="14"/>
      <c r="B17" s="17">
        <f>IF(B16="Monday","Tuesday",B16+1)</f>
        <v>43696</v>
      </c>
      <c r="C17" s="10" t="str">
        <f>+AO4</f>
        <v>H 9:22</v>
      </c>
      <c r="D17" s="10" t="str">
        <f t="shared" ref="D17:F17" si="6">+AP4</f>
        <v>H 9:24</v>
      </c>
      <c r="E17" s="10" t="str">
        <f t="shared" si="6"/>
        <v>H 9:27-28</v>
      </c>
      <c r="F17" s="10" t="str">
        <f t="shared" si="6"/>
        <v>H 10:14</v>
      </c>
      <c r="G17" s="15"/>
    </row>
    <row r="18" spans="1:7" x14ac:dyDescent="0.25">
      <c r="A18" s="14"/>
      <c r="B18" s="17">
        <f>IF(B17="Tuesday","Wednesday",B17+1)</f>
        <v>43697</v>
      </c>
      <c r="C18" s="10" t="str">
        <f>+AS4</f>
        <v>H 10:23</v>
      </c>
      <c r="D18" s="10" t="str">
        <f t="shared" ref="D18:F18" si="7">+AT4</f>
        <v>H 10:24-25</v>
      </c>
      <c r="E18" s="10" t="str">
        <f t="shared" si="7"/>
        <v>H 10:26-27</v>
      </c>
      <c r="F18" s="10" t="str">
        <f t="shared" si="7"/>
        <v>H 10:39</v>
      </c>
      <c r="G18" s="15"/>
    </row>
    <row r="19" spans="1:7" x14ac:dyDescent="0.25">
      <c r="A19" s="14"/>
      <c r="B19" s="17">
        <f>IF(B18="Wednesday","Thursday",B18+1)</f>
        <v>43698</v>
      </c>
      <c r="C19" s="10" t="str">
        <f>+AW4</f>
        <v>H 11:1</v>
      </c>
      <c r="D19" s="10" t="str">
        <f t="shared" ref="D19:F19" si="8">+AX4</f>
        <v>H 11:3</v>
      </c>
      <c r="E19" s="10" t="str">
        <f t="shared" si="8"/>
        <v>H 11:6</v>
      </c>
      <c r="F19" s="10" t="str">
        <f t="shared" si="8"/>
        <v>H 11:9</v>
      </c>
      <c r="G19" s="15"/>
    </row>
    <row r="20" spans="1:7" x14ac:dyDescent="0.25">
      <c r="A20" s="14"/>
      <c r="B20" s="17">
        <f>IF(B19="Thursday","Friday",B19+1)</f>
        <v>43699</v>
      </c>
      <c r="C20" s="10" t="str">
        <f>+BA4</f>
        <v>H 11:26</v>
      </c>
      <c r="D20" s="10" t="str">
        <f t="shared" ref="D20:F20" si="9">+BB4</f>
        <v>H 11:39-40</v>
      </c>
      <c r="E20" s="10" t="str">
        <f t="shared" si="9"/>
        <v>H 12:1</v>
      </c>
      <c r="F20" s="10" t="str">
        <f t="shared" si="9"/>
        <v>H 12:3</v>
      </c>
      <c r="G20" s="15"/>
    </row>
    <row r="21" spans="1:7" x14ac:dyDescent="0.25">
      <c r="A21" s="14"/>
      <c r="B21" s="17">
        <f>IF(B20="Friday","Saturday",B20+1)</f>
        <v>43700</v>
      </c>
      <c r="C21" s="69" t="s">
        <v>18</v>
      </c>
      <c r="D21" s="70"/>
      <c r="E21" s="70"/>
      <c r="F21" s="71"/>
      <c r="G21" s="15"/>
    </row>
    <row r="22" spans="1:7" x14ac:dyDescent="0.25">
      <c r="A22" s="14"/>
      <c r="B22" s="17">
        <f>IF(B21="Saturday","Sunday",B21+1)</f>
        <v>43701</v>
      </c>
      <c r="C22" s="10" t="str">
        <f>+BE4</f>
        <v>H 12:7</v>
      </c>
      <c r="D22" s="10" t="str">
        <f t="shared" ref="D22:F22" si="10">+BF4</f>
        <v>H 12:14</v>
      </c>
      <c r="E22" s="10" t="str">
        <f t="shared" si="10"/>
        <v>H 12:28-29</v>
      </c>
      <c r="F22" s="10" t="str">
        <f t="shared" si="10"/>
        <v>H 13:1-2</v>
      </c>
      <c r="G22" s="15"/>
    </row>
    <row r="23" spans="1:7" x14ac:dyDescent="0.25">
      <c r="A23" s="14"/>
      <c r="B23" s="17">
        <f>IF(B22="Sunday","Monday",B22+1)</f>
        <v>43702</v>
      </c>
      <c r="C23" s="10" t="str">
        <f>+BI4</f>
        <v>H 13:4</v>
      </c>
      <c r="D23" s="10" t="str">
        <f t="shared" ref="D23:F23" si="11">+BJ4</f>
        <v>H 13:5</v>
      </c>
      <c r="E23" s="10" t="str">
        <f t="shared" si="11"/>
        <v>H 13:8</v>
      </c>
      <c r="F23" s="10" t="str">
        <f t="shared" si="11"/>
        <v>H 13:15-16</v>
      </c>
      <c r="G23" s="15"/>
    </row>
    <row r="24" spans="1:7" x14ac:dyDescent="0.25">
      <c r="A24" s="14"/>
      <c r="B24" s="17">
        <f>IF(B23="Monday","Tuesday",B23+1)</f>
        <v>43703</v>
      </c>
      <c r="C24" s="10" t="str">
        <f>+BM4</f>
        <v>1P 1:3-4</v>
      </c>
      <c r="D24" s="10" t="str">
        <f t="shared" ref="D24:E24" si="12">+BN4</f>
        <v>1P 1:8-9</v>
      </c>
      <c r="E24" s="10" t="str">
        <f t="shared" si="12"/>
        <v>1P 1:15-16</v>
      </c>
      <c r="F24" s="10" t="str">
        <f>+BP4</f>
        <v>1P 1:22</v>
      </c>
      <c r="G24" s="15"/>
    </row>
    <row r="25" spans="1:7" x14ac:dyDescent="0.25">
      <c r="A25" s="14"/>
      <c r="B25" s="17">
        <f>IF(B24="Tuesday","Wednesday",B24+1)</f>
        <v>43704</v>
      </c>
      <c r="C25" s="10" t="str">
        <f>+BQ4</f>
        <v>1P 2:4-5</v>
      </c>
      <c r="D25" s="10" t="str">
        <f>+BR4</f>
        <v>1P 2:9</v>
      </c>
      <c r="E25" s="10" t="str">
        <f>+BS4</f>
        <v>1P 2:10</v>
      </c>
      <c r="F25" s="10" t="str">
        <f>+BT4</f>
        <v>1P 2:12</v>
      </c>
      <c r="G25" s="15"/>
    </row>
    <row r="26" spans="1:7" x14ac:dyDescent="0.25">
      <c r="A26" s="14"/>
      <c r="B26" s="17">
        <f>IF(B25="Wednesday","Thursday",B25+1)</f>
        <v>43705</v>
      </c>
      <c r="C26" s="10" t="str">
        <f>+BU4</f>
        <v>1P 2:24-25</v>
      </c>
      <c r="D26" s="10" t="str">
        <f>+BV4</f>
        <v>1P 3:8-9</v>
      </c>
      <c r="E26" s="10" t="str">
        <f>+BW4</f>
        <v>1P 3:15</v>
      </c>
      <c r="F26" s="10" t="str">
        <f>+BX4</f>
        <v>1P 3:17-18</v>
      </c>
      <c r="G26" s="15"/>
    </row>
    <row r="27" spans="1:7" x14ac:dyDescent="0.25">
      <c r="A27" s="14"/>
      <c r="B27" s="17">
        <f>IF(B26="Thursday","Friday",B26+1)</f>
        <v>43706</v>
      </c>
      <c r="C27" s="10" t="str">
        <f>+BY4</f>
        <v>1P 4:8</v>
      </c>
      <c r="D27" s="10" t="str">
        <f>+BZ4</f>
        <v>1P 4:10</v>
      </c>
      <c r="E27" s="10" t="str">
        <f>+CA4</f>
        <v>1P 4:11</v>
      </c>
      <c r="F27" s="16"/>
      <c r="G27" s="15"/>
    </row>
    <row r="28" spans="1:7" x14ac:dyDescent="0.25">
      <c r="A28" s="14"/>
      <c r="B28" s="17">
        <f>IF(B27="Friday","Saturday",B27+1)</f>
        <v>43707</v>
      </c>
      <c r="C28" s="69" t="s">
        <v>18</v>
      </c>
      <c r="D28" s="70"/>
      <c r="E28" s="70"/>
      <c r="F28" s="71"/>
      <c r="G28" s="15"/>
    </row>
    <row r="29" spans="1:7" x14ac:dyDescent="0.25">
      <c r="A29" s="14"/>
      <c r="B29" s="17">
        <f>IF(B28="Saturday","Sunday",B28+1)</f>
        <v>43708</v>
      </c>
      <c r="C29" s="10" t="str">
        <f>+CB4</f>
        <v>1P 5:2-3</v>
      </c>
      <c r="D29" s="10" t="str">
        <f>+CC4</f>
        <v>1P 5:6</v>
      </c>
      <c r="E29" s="10" t="str">
        <f>+CD4</f>
        <v>1P 5:7</v>
      </c>
      <c r="F29" s="16"/>
      <c r="G29" s="15"/>
    </row>
    <row r="30" spans="1:7" x14ac:dyDescent="0.25">
      <c r="A30" s="14"/>
      <c r="B30" s="17">
        <f>IF(B29="Sunday","Monday",B29+1)</f>
        <v>43709</v>
      </c>
      <c r="C30" s="10" t="str">
        <f>+CE4</f>
        <v>1P 5:9</v>
      </c>
      <c r="D30" s="10" t="str">
        <f>+CF4</f>
        <v>1P 5:10-11</v>
      </c>
      <c r="F30" s="16"/>
      <c r="G30" s="15"/>
    </row>
    <row r="31" spans="1:7" x14ac:dyDescent="0.25">
      <c r="A31" s="14"/>
      <c r="B31" s="17">
        <f>IF(B30="Monday","Tuesday",B30+1)</f>
        <v>43710</v>
      </c>
      <c r="C31" s="10" t="str">
        <f>+CG4</f>
        <v>2P 1:3</v>
      </c>
      <c r="D31" s="10" t="str">
        <f>+CH4</f>
        <v>2P 1:5-7</v>
      </c>
      <c r="F31" s="16"/>
      <c r="G31" s="15"/>
    </row>
    <row r="32" spans="1:7" x14ac:dyDescent="0.25">
      <c r="A32" s="14"/>
      <c r="B32" s="17">
        <f>IF(B31="Tuesday","Wednesday",B31+1)</f>
        <v>43711</v>
      </c>
      <c r="C32" s="10" t="str">
        <f>+CI4</f>
        <v>2P 1:16</v>
      </c>
      <c r="D32" s="10" t="str">
        <f>+CJ4</f>
        <v>2P 1:19</v>
      </c>
      <c r="F32" s="16"/>
      <c r="G32" s="15"/>
    </row>
    <row r="33" spans="1:7" x14ac:dyDescent="0.25">
      <c r="A33" s="14"/>
      <c r="B33" s="17">
        <f>IF(B32="Wednesday","Thursday",B32+1)</f>
        <v>43712</v>
      </c>
      <c r="C33" s="10" t="str">
        <f>+CK4</f>
        <v>2P 1:20-21</v>
      </c>
      <c r="D33" s="10" t="str">
        <f>+CL4</f>
        <v>2P 2:21</v>
      </c>
      <c r="F33" s="16"/>
      <c r="G33" s="15"/>
    </row>
    <row r="34" spans="1:7" x14ac:dyDescent="0.25">
      <c r="A34" s="14"/>
      <c r="B34" s="17">
        <f>IF(B33="Thursday","Friday",B33+1)</f>
        <v>43713</v>
      </c>
      <c r="C34" s="10" t="str">
        <f>+CM4</f>
        <v>2P 3:8-9</v>
      </c>
      <c r="D34" s="10" t="str">
        <f>+CN4</f>
        <v>2P 3:11-12</v>
      </c>
      <c r="E34" s="10" t="str">
        <f>+CO4</f>
        <v>2P 3:18</v>
      </c>
      <c r="F34" s="16"/>
      <c r="G34" s="15"/>
    </row>
    <row r="35" spans="1:7" x14ac:dyDescent="0.25">
      <c r="A35" s="14"/>
      <c r="B35" s="17">
        <f>IF(B34="Friday","Saturday",B34+1)</f>
        <v>43714</v>
      </c>
      <c r="C35" s="69" t="s">
        <v>18</v>
      </c>
      <c r="D35" s="70"/>
      <c r="E35" s="70"/>
      <c r="F35" s="71"/>
      <c r="G35" s="15"/>
    </row>
    <row r="36" spans="1:7" x14ac:dyDescent="0.25">
      <c r="A36" s="14"/>
      <c r="B36" s="17"/>
      <c r="C36" s="16"/>
      <c r="D36" s="16"/>
      <c r="E36" s="16"/>
      <c r="F36" s="16"/>
      <c r="G36" s="15"/>
    </row>
    <row r="37" spans="1:7" ht="15.75" thickBot="1" x14ac:dyDescent="0.3">
      <c r="A37" s="18"/>
      <c r="B37" s="29" t="s">
        <v>17</v>
      </c>
      <c r="C37" s="29"/>
      <c r="D37" s="30">
        <f>Config!G18</f>
        <v>43715</v>
      </c>
      <c r="E37" s="67" t="str">
        <f>IF(B8="Sunday","",IF(D37&lt;B35,"Adjust your start date",""))</f>
        <v/>
      </c>
      <c r="F37" s="67"/>
      <c r="G37" s="68"/>
    </row>
  </sheetData>
  <mergeCells count="7">
    <mergeCell ref="B2:F2"/>
    <mergeCell ref="B4:F5"/>
    <mergeCell ref="E37:G37"/>
    <mergeCell ref="C14:F14"/>
    <mergeCell ref="C21:F21"/>
    <mergeCell ref="C28:F28"/>
    <mergeCell ref="C35:F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selection activeCell="L17" sqref="L17"/>
    </sheetView>
  </sheetViews>
  <sheetFormatPr defaultRowHeight="15" x14ac:dyDescent="0.25"/>
  <cols>
    <col min="1" max="1" width="2.28515625" style="1" bestFit="1" customWidth="1"/>
    <col min="2" max="2" width="8.85546875" style="1" customWidth="1"/>
    <col min="3" max="3" width="11.85546875" style="1" customWidth="1"/>
    <col min="4" max="4" width="5.85546875" style="1" customWidth="1"/>
    <col min="5" max="5" width="8.7109375" style="1" bestFit="1" customWidth="1"/>
    <col min="6" max="6" width="12.85546875" style="1" bestFit="1" customWidth="1"/>
    <col min="7" max="7" width="5.5703125" style="1" customWidth="1"/>
    <col min="8" max="8" width="8.7109375" style="1" bestFit="1" customWidth="1"/>
    <col min="9" max="9" width="12.85546875" style="1" bestFit="1" customWidth="1"/>
    <col min="10" max="10" width="4.140625" style="1" customWidth="1"/>
    <col min="11" max="11" width="9.7109375" style="1" bestFit="1" customWidth="1"/>
    <col min="12" max="16384" width="9.140625" style="1"/>
  </cols>
  <sheetData>
    <row r="1" spans="1:18" x14ac:dyDescent="0.25">
      <c r="A1" s="11"/>
      <c r="B1" s="12"/>
      <c r="C1" s="12"/>
      <c r="D1" s="12"/>
      <c r="E1" s="12"/>
      <c r="F1" s="12"/>
      <c r="G1" s="12"/>
      <c r="H1" s="12"/>
      <c r="I1" s="12"/>
      <c r="J1" s="13"/>
    </row>
    <row r="2" spans="1:18" ht="23.25" x14ac:dyDescent="0.35">
      <c r="A2" s="72" t="s">
        <v>19</v>
      </c>
      <c r="B2" s="65"/>
      <c r="C2" s="65"/>
      <c r="D2" s="65"/>
      <c r="E2" s="65"/>
      <c r="F2" s="65"/>
      <c r="G2" s="65"/>
      <c r="H2" s="65"/>
      <c r="I2" s="65"/>
      <c r="J2" s="73"/>
      <c r="K2" s="44"/>
      <c r="M2" s="44"/>
      <c r="N2" s="31"/>
      <c r="O2" s="31"/>
      <c r="P2" s="31"/>
      <c r="Q2" s="31"/>
      <c r="R2" s="31"/>
    </row>
    <row r="3" spans="1:18" ht="23.25" x14ac:dyDescent="0.35">
      <c r="A3" s="14"/>
      <c r="B3" s="21"/>
      <c r="C3" s="21"/>
      <c r="D3" s="21"/>
      <c r="E3" s="21"/>
      <c r="F3" s="21"/>
      <c r="G3" s="21"/>
      <c r="H3" s="21"/>
      <c r="I3" s="21"/>
      <c r="J3" s="35"/>
      <c r="K3" s="44"/>
      <c r="M3" s="44"/>
      <c r="N3" s="31"/>
      <c r="O3" s="31"/>
      <c r="P3" s="31"/>
      <c r="Q3" s="31"/>
      <c r="R3" s="31"/>
    </row>
    <row r="4" spans="1:18" x14ac:dyDescent="0.25">
      <c r="A4" s="14"/>
      <c r="B4" s="16" t="s">
        <v>20</v>
      </c>
      <c r="C4" s="16"/>
      <c r="D4" s="16"/>
      <c r="E4" s="16"/>
      <c r="F4" s="16"/>
      <c r="G4" s="74">
        <f>+Config!G18</f>
        <v>43715</v>
      </c>
      <c r="H4" s="74"/>
      <c r="I4" s="74"/>
      <c r="J4" s="15"/>
      <c r="K4" s="31"/>
      <c r="M4" s="31"/>
      <c r="N4" s="31"/>
      <c r="O4" s="31"/>
      <c r="P4" s="31"/>
      <c r="Q4" s="31"/>
      <c r="R4" s="31"/>
    </row>
    <row r="5" spans="1:18" x14ac:dyDescent="0.25">
      <c r="A5" s="14"/>
      <c r="B5" s="16" t="s">
        <v>21</v>
      </c>
      <c r="C5" s="16"/>
      <c r="D5" s="16"/>
      <c r="E5" s="16"/>
      <c r="F5" s="16"/>
      <c r="G5" s="74">
        <f>+Config!G19</f>
        <v>43897</v>
      </c>
      <c r="H5" s="74"/>
      <c r="I5" s="74"/>
      <c r="J5" s="15"/>
      <c r="K5" s="45"/>
      <c r="M5" s="31"/>
      <c r="N5" s="31"/>
      <c r="O5" s="31"/>
      <c r="P5" s="31"/>
      <c r="Q5" s="31"/>
      <c r="R5" s="31"/>
    </row>
    <row r="6" spans="1:18" x14ac:dyDescent="0.25">
      <c r="A6" s="14"/>
      <c r="B6" s="16"/>
      <c r="C6" s="16"/>
      <c r="D6" s="16"/>
      <c r="E6" s="36"/>
      <c r="F6" s="36"/>
      <c r="G6" s="16"/>
      <c r="H6" s="16"/>
      <c r="I6" s="16"/>
      <c r="J6" s="15"/>
      <c r="K6" s="31"/>
      <c r="M6" s="31"/>
      <c r="N6" s="31"/>
      <c r="O6" s="31"/>
      <c r="P6" s="31"/>
      <c r="Q6" s="31"/>
      <c r="R6" s="31"/>
    </row>
    <row r="7" spans="1:18" x14ac:dyDescent="0.25">
      <c r="A7" s="14"/>
      <c r="B7" s="16" t="s">
        <v>22</v>
      </c>
      <c r="C7" s="16"/>
      <c r="D7" s="16"/>
      <c r="E7" s="36"/>
      <c r="F7" s="36"/>
      <c r="G7" s="74">
        <f>IF(Config!B15="X",Config!M15,IF(Config!B16="X",Config!G18-28,"Not selected"))</f>
        <v>43687</v>
      </c>
      <c r="H7" s="74"/>
      <c r="I7" s="74"/>
      <c r="J7" s="15"/>
      <c r="K7" s="46"/>
      <c r="M7" s="31"/>
      <c r="N7" s="31"/>
      <c r="O7" s="31"/>
      <c r="P7" s="31"/>
      <c r="Q7" s="31"/>
      <c r="R7" s="31"/>
    </row>
    <row r="8" spans="1:18" x14ac:dyDescent="0.25">
      <c r="A8" s="14"/>
      <c r="B8" s="16" t="s">
        <v>23</v>
      </c>
      <c r="C8" s="16"/>
      <c r="D8" s="16"/>
      <c r="E8" s="36"/>
      <c r="F8" s="36"/>
      <c r="G8" s="74">
        <f>+G5-1</f>
        <v>43896</v>
      </c>
      <c r="H8" s="74"/>
      <c r="I8" s="74"/>
      <c r="J8" s="15"/>
      <c r="K8" s="31"/>
      <c r="M8" s="31"/>
      <c r="N8" s="31"/>
      <c r="O8" s="31"/>
      <c r="P8" s="31"/>
      <c r="Q8" s="31"/>
      <c r="R8" s="31"/>
    </row>
    <row r="9" spans="1:18" x14ac:dyDescent="0.25">
      <c r="A9" s="14"/>
      <c r="B9" s="16"/>
      <c r="C9" s="16"/>
      <c r="D9" s="16"/>
      <c r="E9" s="16"/>
      <c r="F9" s="16"/>
      <c r="G9" s="16"/>
      <c r="H9" s="16"/>
      <c r="I9" s="16"/>
      <c r="J9" s="15"/>
      <c r="K9" s="46"/>
      <c r="M9" s="31"/>
      <c r="N9" s="31"/>
      <c r="O9" s="31"/>
      <c r="P9" s="31"/>
      <c r="Q9" s="31"/>
      <c r="R9" s="31"/>
    </row>
    <row r="10" spans="1:18" x14ac:dyDescent="0.25">
      <c r="A10" s="14"/>
      <c r="B10" s="34" t="str">
        <f>CONCATENATE("Plan to spend 30 minutes every ",ROUND((G8-G7)/87,1)," days to learn 1 new verse:")</f>
        <v>Plan to spend 30 minutes every 2.4 days to learn 1 new verse:</v>
      </c>
      <c r="C10" s="16"/>
      <c r="D10" s="16"/>
      <c r="E10" s="16"/>
      <c r="F10" s="16"/>
      <c r="G10" s="16"/>
      <c r="H10" s="16"/>
      <c r="I10" s="16"/>
      <c r="J10" s="15"/>
      <c r="K10" s="31"/>
      <c r="M10" s="31"/>
      <c r="N10" s="31"/>
      <c r="O10" s="31"/>
      <c r="P10" s="31"/>
      <c r="Q10" s="31"/>
      <c r="R10" s="31"/>
    </row>
    <row r="11" spans="1:18" x14ac:dyDescent="0.25">
      <c r="A11" s="14"/>
      <c r="B11" s="16"/>
      <c r="C11" s="16"/>
      <c r="D11" s="16"/>
      <c r="E11" s="16"/>
      <c r="F11" s="16"/>
      <c r="G11" s="16"/>
      <c r="H11" s="16"/>
      <c r="I11" s="16"/>
      <c r="J11" s="15"/>
      <c r="K11" s="31"/>
      <c r="M11" s="31"/>
      <c r="N11" s="31"/>
      <c r="O11" s="31"/>
      <c r="P11" s="31"/>
      <c r="Q11" s="31"/>
      <c r="R11" s="31"/>
    </row>
    <row r="12" spans="1:18" x14ac:dyDescent="0.25">
      <c r="A12" s="39"/>
      <c r="B12" s="17">
        <f>+G7</f>
        <v>43687</v>
      </c>
      <c r="C12" s="10" t="s">
        <v>27</v>
      </c>
      <c r="D12" s="16"/>
      <c r="E12" s="37">
        <f>+B40+($G$8-$G$7)/85</f>
        <v>43758.305882353008</v>
      </c>
      <c r="F12" s="10" t="s">
        <v>56</v>
      </c>
      <c r="G12" s="38"/>
      <c r="H12" s="37">
        <f>+E40+($G$8-$G$7)/85</f>
        <v>43829.611764706016</v>
      </c>
      <c r="I12" s="10" t="s">
        <v>85</v>
      </c>
      <c r="J12" s="15"/>
      <c r="K12" s="31"/>
      <c r="N12" s="31"/>
      <c r="O12" s="31"/>
      <c r="P12" s="31"/>
      <c r="Q12" s="31"/>
    </row>
    <row r="13" spans="1:18" x14ac:dyDescent="0.25">
      <c r="A13" s="39"/>
      <c r="B13" s="17">
        <f>+B12+($G$8-$G$7)/85</f>
        <v>43689.458823529414</v>
      </c>
      <c r="C13" s="10" t="s">
        <v>28</v>
      </c>
      <c r="D13" s="16"/>
      <c r="E13" s="17">
        <f>+E12+($G$8-$G$7)/85</f>
        <v>43760.764705882422</v>
      </c>
      <c r="F13" s="10" t="s">
        <v>57</v>
      </c>
      <c r="G13" s="38"/>
      <c r="H13" s="17">
        <f>+H12+($G$8-$G$7)/85</f>
        <v>43832.07058823543</v>
      </c>
      <c r="I13" s="10" t="s">
        <v>86</v>
      </c>
      <c r="J13" s="15"/>
      <c r="K13" s="31"/>
      <c r="N13" s="31"/>
      <c r="O13" s="31"/>
      <c r="P13" s="31"/>
      <c r="Q13" s="31"/>
    </row>
    <row r="14" spans="1:18" x14ac:dyDescent="0.25">
      <c r="A14" s="39"/>
      <c r="B14" s="17">
        <f>+B13+($G$8-$G$7)/85</f>
        <v>43691.917647058828</v>
      </c>
      <c r="C14" s="10" t="s">
        <v>29</v>
      </c>
      <c r="D14" s="16"/>
      <c r="E14" s="17">
        <f t="shared" ref="E14:E40" si="0">+E13+($G$8-$G$7)/85</f>
        <v>43763.223529411836</v>
      </c>
      <c r="F14" s="10" t="s">
        <v>58</v>
      </c>
      <c r="G14" s="38"/>
      <c r="H14" s="17">
        <f t="shared" ref="H14:H40" si="1">+H13+($G$8-$G$7)/85</f>
        <v>43834.529411764845</v>
      </c>
      <c r="I14" s="10" t="s">
        <v>87</v>
      </c>
      <c r="J14" s="15"/>
      <c r="K14" s="31"/>
      <c r="N14" s="31"/>
      <c r="O14" s="31"/>
      <c r="P14" s="31"/>
      <c r="Q14" s="31"/>
    </row>
    <row r="15" spans="1:18" x14ac:dyDescent="0.25">
      <c r="A15" s="39"/>
      <c r="B15" s="17">
        <f t="shared" ref="B15:B40" si="2">+B14+($G$8-$G$7)/85</f>
        <v>43694.376470588242</v>
      </c>
      <c r="C15" s="10" t="s">
        <v>30</v>
      </c>
      <c r="D15" s="16"/>
      <c r="E15" s="17">
        <f t="shared" si="0"/>
        <v>43765.68235294125</v>
      </c>
      <c r="F15" s="10" t="s">
        <v>59</v>
      </c>
      <c r="G15" s="38"/>
      <c r="H15" s="17">
        <f t="shared" si="1"/>
        <v>43836.988235294259</v>
      </c>
      <c r="I15" s="10" t="s">
        <v>88</v>
      </c>
      <c r="J15" s="15"/>
      <c r="K15" s="31"/>
      <c r="N15" s="31"/>
      <c r="O15" s="31"/>
      <c r="P15" s="31"/>
      <c r="Q15" s="31"/>
    </row>
    <row r="16" spans="1:18" x14ac:dyDescent="0.25">
      <c r="A16" s="39"/>
      <c r="B16" s="17">
        <f t="shared" si="2"/>
        <v>43696.835294117656</v>
      </c>
      <c r="C16" s="10" t="s">
        <v>31</v>
      </c>
      <c r="D16" s="16"/>
      <c r="E16" s="17">
        <f t="shared" si="0"/>
        <v>43768.141176470665</v>
      </c>
      <c r="F16" s="10" t="s">
        <v>60</v>
      </c>
      <c r="G16" s="38"/>
      <c r="H16" s="17">
        <f t="shared" si="1"/>
        <v>43839.447058823673</v>
      </c>
      <c r="I16" s="10" t="s">
        <v>89</v>
      </c>
      <c r="J16" s="15"/>
      <c r="K16" s="31"/>
      <c r="N16" s="31"/>
      <c r="O16" s="31"/>
      <c r="P16" s="31"/>
      <c r="Q16" s="31"/>
    </row>
    <row r="17" spans="1:17" x14ac:dyDescent="0.25">
      <c r="A17" s="39"/>
      <c r="B17" s="17">
        <f t="shared" si="2"/>
        <v>43699.29411764707</v>
      </c>
      <c r="C17" s="10" t="s">
        <v>32</v>
      </c>
      <c r="D17" s="16"/>
      <c r="E17" s="17">
        <f t="shared" si="0"/>
        <v>43770.600000000079</v>
      </c>
      <c r="F17" s="10" t="s">
        <v>61</v>
      </c>
      <c r="G17" s="38"/>
      <c r="H17" s="17">
        <f t="shared" si="1"/>
        <v>43841.905882353087</v>
      </c>
      <c r="I17" s="10" t="s">
        <v>90</v>
      </c>
      <c r="J17" s="15"/>
      <c r="K17" s="31"/>
      <c r="N17" s="31"/>
      <c r="O17" s="31"/>
      <c r="P17" s="31"/>
      <c r="Q17" s="31"/>
    </row>
    <row r="18" spans="1:17" x14ac:dyDescent="0.25">
      <c r="A18" s="39"/>
      <c r="B18" s="17">
        <f t="shared" si="2"/>
        <v>43701.752941176484</v>
      </c>
      <c r="C18" s="10" t="s">
        <v>33</v>
      </c>
      <c r="D18" s="16"/>
      <c r="E18" s="17">
        <f t="shared" si="0"/>
        <v>43773.058823529493</v>
      </c>
      <c r="F18" s="10" t="s">
        <v>62</v>
      </c>
      <c r="G18" s="38"/>
      <c r="H18" s="17">
        <f t="shared" si="1"/>
        <v>43844.364705882501</v>
      </c>
      <c r="I18" s="10" t="s">
        <v>91</v>
      </c>
      <c r="J18" s="15"/>
      <c r="K18" s="31"/>
      <c r="N18" s="31"/>
      <c r="O18" s="31"/>
      <c r="P18" s="31"/>
      <c r="Q18" s="31"/>
    </row>
    <row r="19" spans="1:17" x14ac:dyDescent="0.25">
      <c r="A19" s="39"/>
      <c r="B19" s="17">
        <f t="shared" si="2"/>
        <v>43704.211764705899</v>
      </c>
      <c r="C19" s="10" t="s">
        <v>34</v>
      </c>
      <c r="D19" s="16"/>
      <c r="E19" s="17">
        <f t="shared" si="0"/>
        <v>43775.517647058907</v>
      </c>
      <c r="F19" s="10" t="s">
        <v>63</v>
      </c>
      <c r="G19" s="38"/>
      <c r="H19" s="17">
        <f t="shared" si="1"/>
        <v>43846.823529411915</v>
      </c>
      <c r="I19" s="10" t="s">
        <v>92</v>
      </c>
      <c r="J19" s="15"/>
      <c r="K19" s="31"/>
      <c r="N19" s="31"/>
      <c r="O19" s="31"/>
      <c r="P19" s="31"/>
      <c r="Q19" s="31"/>
    </row>
    <row r="20" spans="1:17" x14ac:dyDescent="0.25">
      <c r="A20" s="39"/>
      <c r="B20" s="17">
        <f t="shared" si="2"/>
        <v>43706.670588235313</v>
      </c>
      <c r="C20" s="10" t="s">
        <v>35</v>
      </c>
      <c r="D20" s="16"/>
      <c r="E20" s="17">
        <f t="shared" si="0"/>
        <v>43777.976470588321</v>
      </c>
      <c r="F20" s="10" t="s">
        <v>64</v>
      </c>
      <c r="G20" s="38"/>
      <c r="H20" s="17">
        <f t="shared" si="1"/>
        <v>43849.282352941329</v>
      </c>
      <c r="I20" s="10" t="s">
        <v>93</v>
      </c>
      <c r="J20" s="15"/>
    </row>
    <row r="21" spans="1:17" x14ac:dyDescent="0.25">
      <c r="A21" s="39"/>
      <c r="B21" s="17">
        <f t="shared" si="2"/>
        <v>43709.129411764727</v>
      </c>
      <c r="C21" s="10" t="s">
        <v>36</v>
      </c>
      <c r="D21" s="16"/>
      <c r="E21" s="17">
        <f t="shared" si="0"/>
        <v>43780.435294117735</v>
      </c>
      <c r="F21" s="10" t="s">
        <v>65</v>
      </c>
      <c r="G21" s="38"/>
      <c r="H21" s="17">
        <f t="shared" si="1"/>
        <v>43851.741176470743</v>
      </c>
      <c r="I21" s="10" t="s">
        <v>94</v>
      </c>
      <c r="J21" s="15"/>
    </row>
    <row r="22" spans="1:17" x14ac:dyDescent="0.25">
      <c r="A22" s="39"/>
      <c r="B22" s="17">
        <f t="shared" si="2"/>
        <v>43711.588235294141</v>
      </c>
      <c r="C22" s="10" t="s">
        <v>37</v>
      </c>
      <c r="D22" s="16"/>
      <c r="E22" s="17">
        <f t="shared" si="0"/>
        <v>43782.894117647149</v>
      </c>
      <c r="F22" s="10" t="s">
        <v>66</v>
      </c>
      <c r="G22" s="38"/>
      <c r="H22" s="17">
        <f t="shared" si="1"/>
        <v>43854.200000000157</v>
      </c>
      <c r="I22" s="10" t="s">
        <v>95</v>
      </c>
      <c r="J22" s="15"/>
    </row>
    <row r="23" spans="1:17" x14ac:dyDescent="0.25">
      <c r="A23" s="39"/>
      <c r="B23" s="17">
        <f t="shared" si="2"/>
        <v>43714.047058823555</v>
      </c>
      <c r="C23" s="10" t="s">
        <v>38</v>
      </c>
      <c r="D23" s="16"/>
      <c r="E23" s="17">
        <f t="shared" si="0"/>
        <v>43785.352941176563</v>
      </c>
      <c r="F23" s="10" t="s">
        <v>67</v>
      </c>
      <c r="G23" s="38"/>
      <c r="H23" s="17">
        <f t="shared" si="1"/>
        <v>43856.658823529571</v>
      </c>
      <c r="I23" s="10" t="s">
        <v>96</v>
      </c>
      <c r="J23" s="15"/>
    </row>
    <row r="24" spans="1:17" x14ac:dyDescent="0.25">
      <c r="A24" s="39"/>
      <c r="B24" s="17">
        <f t="shared" si="2"/>
        <v>43716.505882352969</v>
      </c>
      <c r="C24" s="10" t="s">
        <v>39</v>
      </c>
      <c r="D24" s="16"/>
      <c r="E24" s="17">
        <f t="shared" si="0"/>
        <v>43787.811764705977</v>
      </c>
      <c r="F24" s="10" t="s">
        <v>68</v>
      </c>
      <c r="G24" s="38"/>
      <c r="H24" s="17">
        <f t="shared" si="1"/>
        <v>43859.117647058985</v>
      </c>
      <c r="I24" s="10" t="s">
        <v>97</v>
      </c>
      <c r="J24" s="15"/>
    </row>
    <row r="25" spans="1:17" x14ac:dyDescent="0.25">
      <c r="A25" s="39"/>
      <c r="B25" s="17">
        <f t="shared" si="2"/>
        <v>43718.964705882383</v>
      </c>
      <c r="C25" s="10" t="s">
        <v>40</v>
      </c>
      <c r="D25" s="16"/>
      <c r="E25" s="17">
        <f t="shared" si="0"/>
        <v>43790.270588235391</v>
      </c>
      <c r="F25" s="10" t="s">
        <v>69</v>
      </c>
      <c r="G25" s="38"/>
      <c r="H25" s="17">
        <f t="shared" si="1"/>
        <v>43861.576470588399</v>
      </c>
      <c r="I25" s="10" t="s">
        <v>98</v>
      </c>
      <c r="J25" s="15"/>
    </row>
    <row r="26" spans="1:17" x14ac:dyDescent="0.25">
      <c r="A26" s="39"/>
      <c r="B26" s="17">
        <f t="shared" si="2"/>
        <v>43721.423529411797</v>
      </c>
      <c r="C26" s="10" t="s">
        <v>41</v>
      </c>
      <c r="D26" s="16"/>
      <c r="E26" s="17">
        <f t="shared" si="0"/>
        <v>43792.729411764805</v>
      </c>
      <c r="F26" s="10" t="s">
        <v>70</v>
      </c>
      <c r="G26" s="38"/>
      <c r="H26" s="17">
        <f t="shared" si="1"/>
        <v>43864.035294117813</v>
      </c>
      <c r="I26" s="10" t="s">
        <v>99</v>
      </c>
      <c r="J26" s="15"/>
    </row>
    <row r="27" spans="1:17" x14ac:dyDescent="0.25">
      <c r="A27" s="39"/>
      <c r="B27" s="17">
        <f t="shared" si="2"/>
        <v>43723.882352941211</v>
      </c>
      <c r="C27" s="10" t="s">
        <v>42</v>
      </c>
      <c r="D27" s="16"/>
      <c r="E27" s="17">
        <f t="shared" si="0"/>
        <v>43795.188235294219</v>
      </c>
      <c r="F27" s="10" t="s">
        <v>71</v>
      </c>
      <c r="G27" s="38"/>
      <c r="H27" s="17">
        <f t="shared" si="1"/>
        <v>43866.494117647228</v>
      </c>
      <c r="I27" s="10" t="s">
        <v>100</v>
      </c>
      <c r="J27" s="15"/>
    </row>
    <row r="28" spans="1:17" x14ac:dyDescent="0.25">
      <c r="A28" s="39"/>
      <c r="B28" s="17">
        <f t="shared" si="2"/>
        <v>43726.341176470625</v>
      </c>
      <c r="C28" s="10" t="s">
        <v>43</v>
      </c>
      <c r="D28" s="16"/>
      <c r="E28" s="17">
        <f t="shared" si="0"/>
        <v>43797.647058823633</v>
      </c>
      <c r="F28" s="10" t="s">
        <v>72</v>
      </c>
      <c r="G28" s="38"/>
      <c r="H28" s="17">
        <f t="shared" si="1"/>
        <v>43868.952941176642</v>
      </c>
      <c r="I28" s="10" t="s">
        <v>101</v>
      </c>
      <c r="J28" s="15"/>
    </row>
    <row r="29" spans="1:17" x14ac:dyDescent="0.25">
      <c r="A29" s="39"/>
      <c r="B29" s="17">
        <f t="shared" si="2"/>
        <v>43728.800000000039</v>
      </c>
      <c r="C29" s="10" t="s">
        <v>44</v>
      </c>
      <c r="D29" s="16"/>
      <c r="E29" s="17">
        <f t="shared" si="0"/>
        <v>43800.105882353047</v>
      </c>
      <c r="F29" s="10" t="s">
        <v>73</v>
      </c>
      <c r="G29" s="38"/>
      <c r="H29" s="17">
        <f t="shared" si="1"/>
        <v>43871.411764706056</v>
      </c>
      <c r="I29" s="10" t="s">
        <v>102</v>
      </c>
      <c r="J29" s="15"/>
    </row>
    <row r="30" spans="1:17" x14ac:dyDescent="0.25">
      <c r="A30" s="39"/>
      <c r="B30" s="17">
        <f t="shared" si="2"/>
        <v>43731.258823529453</v>
      </c>
      <c r="C30" s="10" t="s">
        <v>45</v>
      </c>
      <c r="D30" s="16"/>
      <c r="E30" s="17">
        <f t="shared" si="0"/>
        <v>43802.564705882462</v>
      </c>
      <c r="F30" s="10" t="s">
        <v>74</v>
      </c>
      <c r="G30" s="38"/>
      <c r="H30" s="17">
        <f t="shared" si="1"/>
        <v>43873.87058823547</v>
      </c>
      <c r="I30" s="10" t="s">
        <v>103</v>
      </c>
      <c r="J30" s="15"/>
    </row>
    <row r="31" spans="1:17" x14ac:dyDescent="0.25">
      <c r="A31" s="39"/>
      <c r="B31" s="17">
        <f t="shared" si="2"/>
        <v>43733.717647058867</v>
      </c>
      <c r="C31" s="10" t="s">
        <v>46</v>
      </c>
      <c r="D31" s="16"/>
      <c r="E31" s="17">
        <f t="shared" si="0"/>
        <v>43805.023529411876</v>
      </c>
      <c r="F31" s="10" t="s">
        <v>75</v>
      </c>
      <c r="G31" s="38"/>
      <c r="H31" s="17">
        <f t="shared" si="1"/>
        <v>43876.329411764884</v>
      </c>
      <c r="I31" s="10" t="s">
        <v>104</v>
      </c>
      <c r="J31" s="15"/>
    </row>
    <row r="32" spans="1:17" x14ac:dyDescent="0.25">
      <c r="A32" s="39"/>
      <c r="B32" s="17">
        <f t="shared" si="2"/>
        <v>43736.176470588282</v>
      </c>
      <c r="C32" s="10" t="s">
        <v>47</v>
      </c>
      <c r="D32" s="16"/>
      <c r="E32" s="17">
        <f t="shared" si="0"/>
        <v>43807.48235294129</v>
      </c>
      <c r="F32" s="10" t="s">
        <v>76</v>
      </c>
      <c r="G32" s="38"/>
      <c r="H32" s="17">
        <f t="shared" si="1"/>
        <v>43878.788235294298</v>
      </c>
      <c r="I32" s="10" t="s">
        <v>105</v>
      </c>
      <c r="J32" s="15"/>
    </row>
    <row r="33" spans="1:10" x14ac:dyDescent="0.25">
      <c r="A33" s="39"/>
      <c r="B33" s="17">
        <f t="shared" si="2"/>
        <v>43738.635294117696</v>
      </c>
      <c r="C33" s="10" t="s">
        <v>48</v>
      </c>
      <c r="D33" s="16"/>
      <c r="E33" s="17">
        <f t="shared" si="0"/>
        <v>43809.941176470704</v>
      </c>
      <c r="F33" s="10" t="s">
        <v>77</v>
      </c>
      <c r="G33" s="38"/>
      <c r="H33" s="17">
        <f t="shared" si="1"/>
        <v>43881.247058823712</v>
      </c>
      <c r="I33" s="10" t="s">
        <v>106</v>
      </c>
      <c r="J33" s="15"/>
    </row>
    <row r="34" spans="1:10" x14ac:dyDescent="0.25">
      <c r="A34" s="39"/>
      <c r="B34" s="17">
        <f t="shared" si="2"/>
        <v>43741.09411764711</v>
      </c>
      <c r="C34" s="10" t="s">
        <v>49</v>
      </c>
      <c r="D34" s="16"/>
      <c r="E34" s="17">
        <f t="shared" si="0"/>
        <v>43812.400000000118</v>
      </c>
      <c r="F34" s="10" t="s">
        <v>78</v>
      </c>
      <c r="G34" s="38"/>
      <c r="H34" s="17">
        <f t="shared" si="1"/>
        <v>43883.705882353126</v>
      </c>
      <c r="I34" s="10" t="s">
        <v>107</v>
      </c>
      <c r="J34" s="15"/>
    </row>
    <row r="35" spans="1:10" x14ac:dyDescent="0.25">
      <c r="A35" s="39"/>
      <c r="B35" s="17">
        <f t="shared" si="2"/>
        <v>43743.552941176524</v>
      </c>
      <c r="C35" s="10" t="s">
        <v>50</v>
      </c>
      <c r="D35" s="16"/>
      <c r="E35" s="17">
        <f t="shared" si="0"/>
        <v>43814.858823529532</v>
      </c>
      <c r="F35" s="10" t="s">
        <v>79</v>
      </c>
      <c r="G35" s="38"/>
      <c r="H35" s="17">
        <f t="shared" si="1"/>
        <v>43886.16470588254</v>
      </c>
      <c r="I35" s="10" t="s">
        <v>108</v>
      </c>
      <c r="J35" s="15"/>
    </row>
    <row r="36" spans="1:10" x14ac:dyDescent="0.25">
      <c r="A36" s="39"/>
      <c r="B36" s="17">
        <f t="shared" si="2"/>
        <v>43746.011764705938</v>
      </c>
      <c r="C36" s="10" t="s">
        <v>51</v>
      </c>
      <c r="D36" s="16"/>
      <c r="E36" s="17">
        <f t="shared" si="0"/>
        <v>43817.317647058946</v>
      </c>
      <c r="F36" s="10" t="s">
        <v>80</v>
      </c>
      <c r="G36" s="38"/>
      <c r="H36" s="17">
        <f t="shared" si="1"/>
        <v>43888.623529411954</v>
      </c>
      <c r="I36" s="10" t="s">
        <v>109</v>
      </c>
      <c r="J36" s="15"/>
    </row>
    <row r="37" spans="1:10" x14ac:dyDescent="0.25">
      <c r="A37" s="39"/>
      <c r="B37" s="17">
        <f t="shared" si="2"/>
        <v>43748.470588235352</v>
      </c>
      <c r="C37" s="10" t="s">
        <v>52</v>
      </c>
      <c r="D37" s="16"/>
      <c r="E37" s="17">
        <f t="shared" si="0"/>
        <v>43819.77647058836</v>
      </c>
      <c r="F37" s="10" t="s">
        <v>81</v>
      </c>
      <c r="G37" s="38"/>
      <c r="H37" s="17">
        <f t="shared" si="1"/>
        <v>43891.082352941368</v>
      </c>
      <c r="I37" s="10" t="s">
        <v>110</v>
      </c>
      <c r="J37" s="15"/>
    </row>
    <row r="38" spans="1:10" x14ac:dyDescent="0.25">
      <c r="A38" s="39"/>
      <c r="B38" s="17">
        <f t="shared" si="2"/>
        <v>43750.929411764766</v>
      </c>
      <c r="C38" s="10" t="s">
        <v>53</v>
      </c>
      <c r="D38" s="16"/>
      <c r="E38" s="17">
        <f t="shared" si="0"/>
        <v>43822.235294117774</v>
      </c>
      <c r="F38" s="10" t="s">
        <v>82</v>
      </c>
      <c r="G38" s="38"/>
      <c r="H38" s="17">
        <f t="shared" si="1"/>
        <v>43893.541176470782</v>
      </c>
      <c r="I38" s="10" t="s">
        <v>111</v>
      </c>
      <c r="J38" s="15"/>
    </row>
    <row r="39" spans="1:10" x14ac:dyDescent="0.25">
      <c r="A39" s="39"/>
      <c r="B39" s="17">
        <f t="shared" si="2"/>
        <v>43753.38823529418</v>
      </c>
      <c r="C39" s="10" t="s">
        <v>54</v>
      </c>
      <c r="D39" s="16"/>
      <c r="E39" s="17">
        <f t="shared" si="0"/>
        <v>43824.694117647188</v>
      </c>
      <c r="F39" s="10" t="s">
        <v>83</v>
      </c>
      <c r="G39" s="38"/>
      <c r="H39" s="17"/>
      <c r="I39" s="17"/>
      <c r="J39" s="15"/>
    </row>
    <row r="40" spans="1:10" x14ac:dyDescent="0.25">
      <c r="A40" s="39"/>
      <c r="B40" s="17">
        <f t="shared" si="2"/>
        <v>43755.847058823594</v>
      </c>
      <c r="C40" s="10" t="s">
        <v>55</v>
      </c>
      <c r="D40" s="16"/>
      <c r="E40" s="17">
        <f t="shared" si="0"/>
        <v>43827.152941176602</v>
      </c>
      <c r="F40" s="10" t="s">
        <v>84</v>
      </c>
      <c r="G40" s="38"/>
      <c r="H40" s="17"/>
      <c r="I40" s="17"/>
      <c r="J40" s="15"/>
    </row>
    <row r="41" spans="1:10" ht="15.75" thickBot="1" x14ac:dyDescent="0.3">
      <c r="A41" s="18"/>
      <c r="B41" s="19"/>
      <c r="C41" s="19"/>
      <c r="D41" s="19"/>
      <c r="E41" s="19"/>
      <c r="F41" s="19"/>
      <c r="G41" s="19"/>
      <c r="H41" s="19"/>
      <c r="I41" s="19"/>
      <c r="J41" s="20"/>
    </row>
  </sheetData>
  <mergeCells count="5">
    <mergeCell ref="G7:I7"/>
    <mergeCell ref="G8:I8"/>
    <mergeCell ref="A2:J2"/>
    <mergeCell ref="G4:I4"/>
    <mergeCell ref="G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Config</vt:lpstr>
      <vt:lpstr>2WkPlan</vt:lpstr>
      <vt:lpstr>1MoPlan</vt:lpstr>
      <vt:lpstr>SeasonPlan</vt:lpstr>
      <vt:lpstr>'1MoPlan'!Print_Area</vt:lpstr>
      <vt:lpstr>'2WkPlan'!Print_Area</vt:lpstr>
      <vt:lpstr>SeasonPlan!Print_Area</vt:lpstr>
    </vt:vector>
  </TitlesOfParts>
  <Company>International Paper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Phillips</dc:creator>
  <cp:lastModifiedBy>David Phillips</cp:lastModifiedBy>
  <cp:lastPrinted>2018-05-07T21:07:32Z</cp:lastPrinted>
  <dcterms:created xsi:type="dcterms:W3CDTF">2017-09-25T13:54:42Z</dcterms:created>
  <dcterms:modified xsi:type="dcterms:W3CDTF">2019-05-08T20:16:30Z</dcterms:modified>
</cp:coreProperties>
</file>